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n\AppData\Local\Microsoft\Windows\INetCache\Content.Outlook\V72BOX3I\"/>
    </mc:Choice>
  </mc:AlternateContent>
  <bookViews>
    <workbookView xWindow="0" yWindow="0" windowWidth="20490" windowHeight="7365" tabRatio="662" firstSheet="1" activeTab="8"/>
  </bookViews>
  <sheets>
    <sheet name="WORKING" sheetId="4" state="hidden" r:id="rId1"/>
    <sheet name="SUMMARY" sheetId="15" r:id="rId2"/>
    <sheet name="EAST" sheetId="5" state="hidden" r:id="rId3"/>
    <sheet name="WEST" sheetId="6" state="hidden" r:id="rId4"/>
    <sheet name="SOUTH" sheetId="7" state="hidden" r:id="rId5"/>
    <sheet name="NORTH" sheetId="11" state="hidden" r:id="rId6"/>
    <sheet name="EXPORT" sheetId="9" state="hidden" r:id="rId7"/>
    <sheet name="OTHERS" sheetId="10" state="hidden" r:id="rId8"/>
    <sheet name="O.E." sheetId="12" r:id="rId9"/>
    <sheet name="TRADE" sheetId="2" r:id="rId10"/>
    <sheet name="RAILWAY" sheetId="13" r:id="rId11"/>
    <sheet name="STU" sheetId="14" r:id="rId12"/>
  </sheets>
  <externalReferences>
    <externalReference r:id="rId13"/>
  </externalReferences>
  <definedNames>
    <definedName name="_xlnm._FilterDatabase" localSheetId="2" hidden="1">EAST!$A$6:$K$64</definedName>
    <definedName name="_xlnm._FilterDatabase" localSheetId="5" hidden="1">NORTH!$A$6:$K$96</definedName>
    <definedName name="_xlnm._FilterDatabase" localSheetId="8" hidden="1">O.E.!$A$6:$K$37</definedName>
    <definedName name="_xlnm._FilterDatabase" localSheetId="7" hidden="1">OTHERS!$A$6:$K$10</definedName>
    <definedName name="_xlnm._FilterDatabase" localSheetId="10" hidden="1">RAILWAY!$A$6:$K$31</definedName>
    <definedName name="_xlnm._FilterDatabase" localSheetId="4" hidden="1">SOUTH!$A$6:$K$69</definedName>
    <definedName name="_xlnm._FilterDatabase" localSheetId="11" hidden="1">STU!$A$6:$K$16</definedName>
    <definedName name="_xlnm._FilterDatabase" localSheetId="3" hidden="1">WEST!$A$6:$K$137</definedName>
    <definedName name="_xlnm._FilterDatabase" localSheetId="0" hidden="1">WORKING!$A$13:$K$334</definedName>
  </definedNames>
  <calcPr calcId="152511"/>
</workbook>
</file>

<file path=xl/calcChain.xml><?xml version="1.0" encoding="utf-8"?>
<calcChain xmlns="http://schemas.openxmlformats.org/spreadsheetml/2006/main">
  <c r="H29" i="15" l="1"/>
  <c r="H28" i="15"/>
  <c r="H27" i="15"/>
  <c r="H26" i="15"/>
  <c r="H23" i="15"/>
  <c r="H22" i="15"/>
  <c r="H21" i="15"/>
  <c r="H20" i="15"/>
  <c r="H17" i="15"/>
  <c r="H16" i="15"/>
  <c r="H15" i="15"/>
  <c r="H14" i="15"/>
  <c r="H11" i="15"/>
  <c r="H10" i="15"/>
  <c r="H9" i="15"/>
  <c r="H8" i="15"/>
  <c r="E27" i="15"/>
  <c r="G21" i="15"/>
  <c r="D21" i="15"/>
  <c r="C21" i="15"/>
  <c r="I146" i="2"/>
  <c r="H146" i="2"/>
  <c r="G27" i="15" s="1"/>
  <c r="G146" i="2"/>
  <c r="F27" i="15" s="1"/>
  <c r="F146" i="2"/>
  <c r="E146" i="2"/>
  <c r="D27" i="15" s="1"/>
  <c r="D146" i="2"/>
  <c r="C27" i="15" s="1"/>
  <c r="C146" i="2"/>
  <c r="B27" i="15" s="1"/>
  <c r="I106" i="2"/>
  <c r="H106" i="2"/>
  <c r="G106" i="2"/>
  <c r="F21" i="15" s="1"/>
  <c r="F106" i="2"/>
  <c r="E21" i="15" s="1"/>
  <c r="E106" i="2"/>
  <c r="D106" i="2"/>
  <c r="C106" i="2"/>
  <c r="B21" i="15" s="1"/>
  <c r="I77" i="2"/>
  <c r="H77" i="2"/>
  <c r="G15" i="15" s="1"/>
  <c r="G77" i="2"/>
  <c r="F15" i="15" s="1"/>
  <c r="F77" i="2"/>
  <c r="E15" i="15" s="1"/>
  <c r="E77" i="2"/>
  <c r="D15" i="15" s="1"/>
  <c r="D77" i="2"/>
  <c r="C15" i="15" s="1"/>
  <c r="C77" i="2"/>
  <c r="B15" i="15" s="1"/>
  <c r="I31" i="2"/>
  <c r="H31" i="2"/>
  <c r="G9" i="15" s="1"/>
  <c r="G31" i="2"/>
  <c r="F9" i="15" s="1"/>
  <c r="F31" i="2"/>
  <c r="E9" i="15" s="1"/>
  <c r="E31" i="2"/>
  <c r="D9" i="15" s="1"/>
  <c r="D31" i="2"/>
  <c r="C9" i="15" s="1"/>
  <c r="C31" i="2"/>
  <c r="B9" i="15" s="1"/>
  <c r="D71" i="6" l="1"/>
  <c r="E71" i="6"/>
  <c r="F71" i="6"/>
  <c r="G71" i="6"/>
  <c r="H71" i="6"/>
  <c r="D50" i="6" l="1"/>
  <c r="E50" i="6"/>
  <c r="F50" i="6"/>
  <c r="G50" i="6"/>
  <c r="H50" i="6"/>
  <c r="C50" i="15"/>
  <c r="G50" i="15"/>
  <c r="I60" i="15"/>
  <c r="I56" i="15"/>
  <c r="K49" i="15"/>
  <c r="K47" i="15"/>
  <c r="K45" i="15"/>
  <c r="I38" i="15"/>
  <c r="A35" i="15"/>
  <c r="I33" i="15"/>
  <c r="I58" i="15" s="1"/>
  <c r="J81" i="14"/>
  <c r="J80" i="14"/>
  <c r="J79" i="14"/>
  <c r="J78" i="14"/>
  <c r="J77" i="14"/>
  <c r="J76" i="14"/>
  <c r="J75" i="14"/>
  <c r="J74" i="14"/>
  <c r="J73" i="14"/>
  <c r="J72" i="14"/>
  <c r="J71" i="14"/>
  <c r="H106" i="14"/>
  <c r="G29" i="15" s="1"/>
  <c r="G106" i="14"/>
  <c r="F29" i="15" s="1"/>
  <c r="F106" i="14"/>
  <c r="E29" i="15" s="1"/>
  <c r="E106" i="14"/>
  <c r="D29" i="15" s="1"/>
  <c r="D106" i="14"/>
  <c r="C29" i="15" s="1"/>
  <c r="C106" i="14"/>
  <c r="B29" i="15" s="1"/>
  <c r="J105" i="14"/>
  <c r="I105" i="14"/>
  <c r="J104" i="14"/>
  <c r="I104" i="14"/>
  <c r="J103" i="14"/>
  <c r="I103" i="14"/>
  <c r="J102" i="14"/>
  <c r="I102" i="14"/>
  <c r="J101" i="14"/>
  <c r="I101" i="14"/>
  <c r="J100" i="14"/>
  <c r="I100" i="14"/>
  <c r="J99" i="14"/>
  <c r="I99" i="14"/>
  <c r="J98" i="14"/>
  <c r="I98" i="14"/>
  <c r="J97" i="14"/>
  <c r="I97" i="14"/>
  <c r="J96" i="14"/>
  <c r="I96" i="14"/>
  <c r="J95" i="14"/>
  <c r="I95" i="14"/>
  <c r="J94" i="14"/>
  <c r="I94" i="14"/>
  <c r="J93" i="14"/>
  <c r="I93" i="14"/>
  <c r="J92" i="14"/>
  <c r="I92" i="14"/>
  <c r="J91" i="14"/>
  <c r="I91" i="14"/>
  <c r="J90" i="14"/>
  <c r="I90" i="14"/>
  <c r="J89" i="14"/>
  <c r="I89" i="14"/>
  <c r="J88" i="14"/>
  <c r="I88" i="14"/>
  <c r="J87" i="14"/>
  <c r="I87" i="14"/>
  <c r="J86" i="14"/>
  <c r="I86" i="14"/>
  <c r="J85" i="14"/>
  <c r="I85" i="14"/>
  <c r="J84" i="14"/>
  <c r="I84" i="14"/>
  <c r="J83" i="14"/>
  <c r="I83" i="14"/>
  <c r="H82" i="14"/>
  <c r="G23" i="15" s="1"/>
  <c r="G82" i="14"/>
  <c r="F23" i="15" s="1"/>
  <c r="F82" i="14"/>
  <c r="E23" i="15" s="1"/>
  <c r="E82" i="14"/>
  <c r="D23" i="15" s="1"/>
  <c r="D82" i="14"/>
  <c r="C23" i="15" s="1"/>
  <c r="C82" i="14"/>
  <c r="B23" i="15" s="1"/>
  <c r="I81" i="14"/>
  <c r="I80" i="14"/>
  <c r="I79" i="14"/>
  <c r="I78" i="14"/>
  <c r="I77" i="14"/>
  <c r="I76" i="14"/>
  <c r="I75" i="14"/>
  <c r="I74" i="14"/>
  <c r="I73" i="14"/>
  <c r="I72" i="14"/>
  <c r="I71" i="14"/>
  <c r="H70" i="14"/>
  <c r="G17" i="15" s="1"/>
  <c r="G70" i="14"/>
  <c r="F17" i="15" s="1"/>
  <c r="F70" i="14"/>
  <c r="E17" i="15" s="1"/>
  <c r="E70" i="14"/>
  <c r="D70" i="14"/>
  <c r="C17" i="15" s="1"/>
  <c r="C70" i="14"/>
  <c r="B17" i="15" s="1"/>
  <c r="J69" i="14"/>
  <c r="I69" i="14"/>
  <c r="J68" i="14"/>
  <c r="I68" i="14"/>
  <c r="J67" i="14"/>
  <c r="I67" i="14"/>
  <c r="J66" i="14"/>
  <c r="I66" i="14"/>
  <c r="J65" i="14"/>
  <c r="I65" i="14"/>
  <c r="J64" i="14"/>
  <c r="I64" i="14"/>
  <c r="J63" i="14"/>
  <c r="I63" i="14"/>
  <c r="J62" i="14"/>
  <c r="I62" i="14"/>
  <c r="J61" i="14"/>
  <c r="I61" i="14"/>
  <c r="J60" i="14"/>
  <c r="I60" i="14"/>
  <c r="J59" i="14"/>
  <c r="I59" i="14"/>
  <c r="J58" i="14"/>
  <c r="I58" i="14"/>
  <c r="J57" i="14"/>
  <c r="I57" i="14"/>
  <c r="J56" i="14"/>
  <c r="I56" i="14"/>
  <c r="J55" i="14"/>
  <c r="I55" i="14"/>
  <c r="J54" i="14"/>
  <c r="I54" i="14"/>
  <c r="J53" i="14"/>
  <c r="I53" i="14"/>
  <c r="J52" i="14"/>
  <c r="I52" i="14"/>
  <c r="J51" i="14"/>
  <c r="I51" i="14"/>
  <c r="J50" i="14"/>
  <c r="I50" i="14"/>
  <c r="J49" i="14"/>
  <c r="I49" i="14"/>
  <c r="J48" i="14"/>
  <c r="I48" i="14"/>
  <c r="J47" i="14"/>
  <c r="I47" i="14"/>
  <c r="J46" i="14"/>
  <c r="I46" i="14"/>
  <c r="J45" i="14"/>
  <c r="I45" i="14"/>
  <c r="J44" i="14"/>
  <c r="I44" i="14"/>
  <c r="J43" i="14"/>
  <c r="I43" i="14"/>
  <c r="J42" i="14"/>
  <c r="I42" i="14"/>
  <c r="J41" i="14"/>
  <c r="I41" i="14"/>
  <c r="J40" i="14"/>
  <c r="I40" i="14"/>
  <c r="J39" i="14"/>
  <c r="I39" i="14"/>
  <c r="J38" i="14"/>
  <c r="I38" i="14"/>
  <c r="J37" i="14"/>
  <c r="I37" i="14"/>
  <c r="J36" i="14"/>
  <c r="I36" i="14"/>
  <c r="J35" i="14"/>
  <c r="I35" i="14"/>
  <c r="J34" i="14"/>
  <c r="I34" i="14"/>
  <c r="J33" i="14"/>
  <c r="I33" i="14"/>
  <c r="J32" i="14"/>
  <c r="I32" i="14"/>
  <c r="J31" i="14"/>
  <c r="I31" i="14"/>
  <c r="J30" i="14"/>
  <c r="I30" i="14"/>
  <c r="J29" i="14"/>
  <c r="I29" i="14"/>
  <c r="J28" i="14"/>
  <c r="I28" i="14"/>
  <c r="J27" i="14"/>
  <c r="I27" i="14"/>
  <c r="J26" i="14"/>
  <c r="I26" i="14"/>
  <c r="J25" i="14"/>
  <c r="I25" i="14"/>
  <c r="J24" i="14"/>
  <c r="I24" i="14"/>
  <c r="J23" i="14"/>
  <c r="I23" i="14"/>
  <c r="J22" i="14"/>
  <c r="I22" i="14"/>
  <c r="J21" i="14"/>
  <c r="I21" i="14"/>
  <c r="J20" i="14"/>
  <c r="I20" i="14"/>
  <c r="J19" i="14"/>
  <c r="I19" i="14"/>
  <c r="J18" i="14"/>
  <c r="I18" i="14"/>
  <c r="J17" i="14"/>
  <c r="I17" i="14"/>
  <c r="J16" i="14"/>
  <c r="I16" i="14"/>
  <c r="J15" i="14"/>
  <c r="I15" i="14"/>
  <c r="J14" i="14"/>
  <c r="I14" i="14"/>
  <c r="H13" i="14"/>
  <c r="G11" i="15" s="1"/>
  <c r="G13" i="14"/>
  <c r="F11" i="15" s="1"/>
  <c r="F13" i="14"/>
  <c r="E13" i="14"/>
  <c r="D11" i="15" s="1"/>
  <c r="D13" i="14"/>
  <c r="C11" i="15" s="1"/>
  <c r="C13" i="14"/>
  <c r="B11" i="15" s="1"/>
  <c r="J12" i="14"/>
  <c r="I12" i="14"/>
  <c r="J11" i="14"/>
  <c r="I11" i="14"/>
  <c r="J10" i="14"/>
  <c r="I10" i="14"/>
  <c r="J9" i="14"/>
  <c r="I9" i="14"/>
  <c r="J8" i="14"/>
  <c r="I8" i="14"/>
  <c r="J7" i="14"/>
  <c r="I7" i="14"/>
  <c r="D42" i="13"/>
  <c r="E42" i="13"/>
  <c r="D28" i="15" s="1"/>
  <c r="F42" i="13"/>
  <c r="E28" i="15" s="1"/>
  <c r="G42" i="13"/>
  <c r="F28" i="15" s="1"/>
  <c r="H42" i="13"/>
  <c r="D36" i="13"/>
  <c r="C22" i="15" s="1"/>
  <c r="E36" i="13"/>
  <c r="D22" i="15" s="1"/>
  <c r="F36" i="13"/>
  <c r="E22" i="15" s="1"/>
  <c r="G36" i="13"/>
  <c r="F22" i="15" s="1"/>
  <c r="H36" i="13"/>
  <c r="G22" i="15" s="1"/>
  <c r="D31" i="13"/>
  <c r="C16" i="15" s="1"/>
  <c r="E31" i="13"/>
  <c r="D16" i="15" s="1"/>
  <c r="F31" i="13"/>
  <c r="E16" i="15" s="1"/>
  <c r="G31" i="13"/>
  <c r="F16" i="15" s="1"/>
  <c r="H31" i="13"/>
  <c r="G16" i="15" s="1"/>
  <c r="D25" i="13"/>
  <c r="C10" i="15" s="1"/>
  <c r="E25" i="13"/>
  <c r="D10" i="15" s="1"/>
  <c r="F25" i="13"/>
  <c r="E10" i="15" s="1"/>
  <c r="G25" i="13"/>
  <c r="F10" i="15" s="1"/>
  <c r="H25" i="13"/>
  <c r="G10" i="15" s="1"/>
  <c r="J42" i="13"/>
  <c r="J41" i="13"/>
  <c r="J40" i="13"/>
  <c r="J39" i="13"/>
  <c r="J38" i="13"/>
  <c r="J37" i="13"/>
  <c r="J36" i="13"/>
  <c r="J35" i="13"/>
  <c r="J34" i="13"/>
  <c r="J33" i="13"/>
  <c r="J32" i="13"/>
  <c r="C42" i="13"/>
  <c r="I41" i="13"/>
  <c r="I40" i="13"/>
  <c r="I39" i="13"/>
  <c r="I38" i="13"/>
  <c r="I37" i="13"/>
  <c r="I42" i="13" s="1"/>
  <c r="C36" i="13"/>
  <c r="B22" i="15" s="1"/>
  <c r="I35" i="13"/>
  <c r="I34" i="13"/>
  <c r="I33" i="13"/>
  <c r="I36" i="13" s="1"/>
  <c r="I32" i="13"/>
  <c r="C31" i="13"/>
  <c r="B16" i="15" s="1"/>
  <c r="J30" i="13"/>
  <c r="I30" i="13"/>
  <c r="J29" i="13"/>
  <c r="I29" i="13"/>
  <c r="J28" i="13"/>
  <c r="I28" i="13"/>
  <c r="J27" i="13"/>
  <c r="I27" i="13"/>
  <c r="J26" i="13"/>
  <c r="I26" i="13"/>
  <c r="I31" i="13" s="1"/>
  <c r="C25" i="13"/>
  <c r="B10" i="15" s="1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9" i="13"/>
  <c r="I9" i="13"/>
  <c r="J8" i="13"/>
  <c r="I8" i="13"/>
  <c r="I25" i="13" s="1"/>
  <c r="J7" i="13"/>
  <c r="I7" i="13"/>
  <c r="H58" i="12"/>
  <c r="G26" i="15" s="1"/>
  <c r="G58" i="12"/>
  <c r="F26" i="15" s="1"/>
  <c r="F58" i="12"/>
  <c r="E26" i="15" s="1"/>
  <c r="E30" i="15" s="1"/>
  <c r="E58" i="12"/>
  <c r="D26" i="15" s="1"/>
  <c r="D58" i="12"/>
  <c r="C26" i="15" s="1"/>
  <c r="C58" i="12"/>
  <c r="B26" i="15" s="1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58" i="12" s="1"/>
  <c r="H41" i="12"/>
  <c r="G20" i="15" s="1"/>
  <c r="G24" i="15" s="1"/>
  <c r="G41" i="12"/>
  <c r="F20" i="15" s="1"/>
  <c r="F41" i="12"/>
  <c r="E20" i="15" s="1"/>
  <c r="E41" i="12"/>
  <c r="D20" i="15" s="1"/>
  <c r="D24" i="15" s="1"/>
  <c r="D41" i="12"/>
  <c r="C20" i="15" s="1"/>
  <c r="C24" i="15" s="1"/>
  <c r="C41" i="12"/>
  <c r="B20" i="15" s="1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H27" i="12"/>
  <c r="G27" i="12"/>
  <c r="F14" i="15" s="1"/>
  <c r="F27" i="12"/>
  <c r="E14" i="15" s="1"/>
  <c r="E27" i="12"/>
  <c r="D14" i="15" s="1"/>
  <c r="D27" i="12"/>
  <c r="C27" i="12"/>
  <c r="B14" i="15" s="1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37" i="12"/>
  <c r="J36" i="12"/>
  <c r="J33" i="12"/>
  <c r="J32" i="12"/>
  <c r="J31" i="12"/>
  <c r="J30" i="12"/>
  <c r="J29" i="12"/>
  <c r="J28" i="12"/>
  <c r="H8" i="12"/>
  <c r="G8" i="15" s="1"/>
  <c r="G8" i="12"/>
  <c r="F8" i="15" s="1"/>
  <c r="F8" i="12"/>
  <c r="E8" i="15" s="1"/>
  <c r="E8" i="12"/>
  <c r="D8" i="15" s="1"/>
  <c r="D12" i="15" s="1"/>
  <c r="D8" i="12"/>
  <c r="C8" i="15" s="1"/>
  <c r="C8" i="12"/>
  <c r="B8" i="15" s="1"/>
  <c r="J7" i="12"/>
  <c r="I7" i="12"/>
  <c r="I8" i="12" s="1"/>
  <c r="D93" i="11"/>
  <c r="E93" i="11"/>
  <c r="F93" i="11"/>
  <c r="G93" i="11"/>
  <c r="H93" i="11"/>
  <c r="C93" i="11"/>
  <c r="D69" i="11"/>
  <c r="E69" i="11"/>
  <c r="F69" i="11"/>
  <c r="G69" i="11"/>
  <c r="H69" i="11"/>
  <c r="C69" i="11"/>
  <c r="D63" i="11"/>
  <c r="E63" i="11"/>
  <c r="F63" i="11"/>
  <c r="G63" i="11"/>
  <c r="H63" i="11"/>
  <c r="C63" i="11"/>
  <c r="D46" i="11"/>
  <c r="E46" i="11"/>
  <c r="F46" i="11"/>
  <c r="G46" i="11"/>
  <c r="H46" i="11"/>
  <c r="C46" i="11"/>
  <c r="D44" i="11"/>
  <c r="E44" i="11"/>
  <c r="F44" i="11"/>
  <c r="G44" i="11"/>
  <c r="H44" i="11"/>
  <c r="C44" i="11"/>
  <c r="D12" i="11"/>
  <c r="E12" i="11"/>
  <c r="E95" i="11" s="1"/>
  <c r="F12" i="11"/>
  <c r="G12" i="11"/>
  <c r="H12" i="11"/>
  <c r="C12" i="11"/>
  <c r="J96" i="11"/>
  <c r="J95" i="11"/>
  <c r="J62" i="11"/>
  <c r="I62" i="11"/>
  <c r="J43" i="11"/>
  <c r="I43" i="11"/>
  <c r="J42" i="11"/>
  <c r="I42" i="11"/>
  <c r="J41" i="11"/>
  <c r="I41" i="11"/>
  <c r="J40" i="11"/>
  <c r="I40" i="11"/>
  <c r="J39" i="11"/>
  <c r="I39" i="11"/>
  <c r="J38" i="11"/>
  <c r="I38" i="11"/>
  <c r="J61" i="11"/>
  <c r="I61" i="11"/>
  <c r="J37" i="11"/>
  <c r="I37" i="11"/>
  <c r="J60" i="11"/>
  <c r="I60" i="11"/>
  <c r="J36" i="11"/>
  <c r="I36" i="11"/>
  <c r="J59" i="11"/>
  <c r="I59" i="11"/>
  <c r="J35" i="11"/>
  <c r="I35" i="11"/>
  <c r="J92" i="11"/>
  <c r="I92" i="11"/>
  <c r="J34" i="11"/>
  <c r="I34" i="11"/>
  <c r="J58" i="11"/>
  <c r="I58" i="11"/>
  <c r="J33" i="11"/>
  <c r="I33" i="11"/>
  <c r="J32" i="11"/>
  <c r="I32" i="11"/>
  <c r="J68" i="11"/>
  <c r="I68" i="11"/>
  <c r="J31" i="11"/>
  <c r="I31" i="11"/>
  <c r="J57" i="11"/>
  <c r="I57" i="11"/>
  <c r="J30" i="11"/>
  <c r="I30" i="11"/>
  <c r="J56" i="11"/>
  <c r="I56" i="11"/>
  <c r="J29" i="11"/>
  <c r="I29" i="11"/>
  <c r="J28" i="11"/>
  <c r="I28" i="11"/>
  <c r="J27" i="11"/>
  <c r="I27" i="11"/>
  <c r="J26" i="11"/>
  <c r="I26" i="11"/>
  <c r="J25" i="11"/>
  <c r="I25" i="11"/>
  <c r="J91" i="11"/>
  <c r="I91" i="11"/>
  <c r="J90" i="11"/>
  <c r="I90" i="11"/>
  <c r="J89" i="11"/>
  <c r="I89" i="11"/>
  <c r="J88" i="11"/>
  <c r="I88" i="11"/>
  <c r="J87" i="11"/>
  <c r="I87" i="11"/>
  <c r="J86" i="11"/>
  <c r="I86" i="11"/>
  <c r="J85" i="11"/>
  <c r="I85" i="11"/>
  <c r="J24" i="11"/>
  <c r="I24" i="11"/>
  <c r="J84" i="11"/>
  <c r="I84" i="11"/>
  <c r="J83" i="11"/>
  <c r="I83" i="11"/>
  <c r="J82" i="11"/>
  <c r="I82" i="11"/>
  <c r="J81" i="11"/>
  <c r="I81" i="11"/>
  <c r="J80" i="11"/>
  <c r="I80" i="11"/>
  <c r="J79" i="11"/>
  <c r="I79" i="11"/>
  <c r="J78" i="11"/>
  <c r="I78" i="11"/>
  <c r="J77" i="11"/>
  <c r="I77" i="11"/>
  <c r="J76" i="11"/>
  <c r="I76" i="11"/>
  <c r="J75" i="11"/>
  <c r="I75" i="11"/>
  <c r="J74" i="11"/>
  <c r="I74" i="11"/>
  <c r="J73" i="11"/>
  <c r="I73" i="11"/>
  <c r="J72" i="11"/>
  <c r="I72" i="11"/>
  <c r="J71" i="11"/>
  <c r="I71" i="11"/>
  <c r="J70" i="11"/>
  <c r="I70" i="11"/>
  <c r="J23" i="11"/>
  <c r="I23" i="11"/>
  <c r="J55" i="11"/>
  <c r="I55" i="11"/>
  <c r="J54" i="11"/>
  <c r="I54" i="11"/>
  <c r="J53" i="11"/>
  <c r="I53" i="11"/>
  <c r="J22" i="11"/>
  <c r="I22" i="11"/>
  <c r="J52" i="11"/>
  <c r="I52" i="11"/>
  <c r="J21" i="11"/>
  <c r="I21" i="11"/>
  <c r="J51" i="11"/>
  <c r="I51" i="11"/>
  <c r="J20" i="11"/>
  <c r="I20" i="11"/>
  <c r="J19" i="11"/>
  <c r="I19" i="11"/>
  <c r="J50" i="11"/>
  <c r="I50" i="11"/>
  <c r="J18" i="11"/>
  <c r="I18" i="11"/>
  <c r="J17" i="11"/>
  <c r="I17" i="11"/>
  <c r="J49" i="11"/>
  <c r="I49" i="11"/>
  <c r="J16" i="11"/>
  <c r="I16" i="11"/>
  <c r="J48" i="11"/>
  <c r="I48" i="11"/>
  <c r="J47" i="11"/>
  <c r="I47" i="11"/>
  <c r="I15" i="11"/>
  <c r="I14" i="11"/>
  <c r="I13" i="11"/>
  <c r="J11" i="11"/>
  <c r="I11" i="11"/>
  <c r="J67" i="11"/>
  <c r="I67" i="11"/>
  <c r="J10" i="11"/>
  <c r="I10" i="11"/>
  <c r="J66" i="11"/>
  <c r="I66" i="11"/>
  <c r="J65" i="11"/>
  <c r="I65" i="11"/>
  <c r="J9" i="11"/>
  <c r="I9" i="11"/>
  <c r="J8" i="11"/>
  <c r="I8" i="11"/>
  <c r="J45" i="11"/>
  <c r="I45" i="11"/>
  <c r="I46" i="11" s="1"/>
  <c r="J7" i="11"/>
  <c r="I7" i="11"/>
  <c r="I64" i="11"/>
  <c r="D17" i="7"/>
  <c r="E17" i="7"/>
  <c r="F17" i="7"/>
  <c r="G17" i="7"/>
  <c r="H17" i="7"/>
  <c r="C17" i="7"/>
  <c r="D66" i="7"/>
  <c r="E66" i="7"/>
  <c r="F66" i="7"/>
  <c r="G66" i="7"/>
  <c r="H66" i="7"/>
  <c r="C66" i="7"/>
  <c r="D54" i="7"/>
  <c r="E54" i="7"/>
  <c r="F54" i="7"/>
  <c r="G54" i="7"/>
  <c r="H54" i="7"/>
  <c r="C54" i="7"/>
  <c r="D49" i="7"/>
  <c r="E49" i="7"/>
  <c r="F49" i="7"/>
  <c r="G49" i="7"/>
  <c r="H49" i="7"/>
  <c r="C49" i="7"/>
  <c r="D35" i="7"/>
  <c r="E35" i="7"/>
  <c r="F35" i="7"/>
  <c r="G35" i="7"/>
  <c r="H35" i="7"/>
  <c r="C35" i="7"/>
  <c r="D33" i="7"/>
  <c r="E33" i="7"/>
  <c r="F33" i="7"/>
  <c r="G33" i="7"/>
  <c r="H33" i="7"/>
  <c r="C33" i="7"/>
  <c r="C68" i="7" s="1"/>
  <c r="D134" i="6"/>
  <c r="E134" i="6"/>
  <c r="F134" i="6"/>
  <c r="G134" i="6"/>
  <c r="H134" i="6"/>
  <c r="D77" i="6"/>
  <c r="E77" i="6"/>
  <c r="F77" i="6"/>
  <c r="G77" i="6"/>
  <c r="H77" i="6"/>
  <c r="C77" i="6"/>
  <c r="C71" i="6"/>
  <c r="C134" i="6"/>
  <c r="D52" i="6"/>
  <c r="C54" i="15" s="1"/>
  <c r="E52" i="6"/>
  <c r="D54" i="15" s="1"/>
  <c r="F52" i="6"/>
  <c r="E54" i="15" s="1"/>
  <c r="G52" i="6"/>
  <c r="F54" i="15" s="1"/>
  <c r="H52" i="6"/>
  <c r="G54" i="15" s="1"/>
  <c r="C52" i="6"/>
  <c r="B54" i="15" s="1"/>
  <c r="C50" i="6"/>
  <c r="D15" i="6"/>
  <c r="E15" i="6"/>
  <c r="F15" i="6"/>
  <c r="G15" i="6"/>
  <c r="H15" i="6"/>
  <c r="C15" i="6"/>
  <c r="D54" i="5"/>
  <c r="E54" i="5"/>
  <c r="F54" i="5"/>
  <c r="G54" i="5"/>
  <c r="H54" i="5"/>
  <c r="D61" i="5"/>
  <c r="E61" i="5"/>
  <c r="F61" i="5"/>
  <c r="G61" i="5"/>
  <c r="H61" i="5"/>
  <c r="C61" i="5"/>
  <c r="C54" i="5"/>
  <c r="D35" i="5"/>
  <c r="E35" i="5"/>
  <c r="F35" i="5"/>
  <c r="G35" i="5"/>
  <c r="H35" i="5"/>
  <c r="C35" i="5"/>
  <c r="D33" i="5"/>
  <c r="E33" i="5"/>
  <c r="F33" i="5"/>
  <c r="G33" i="5"/>
  <c r="H33" i="5"/>
  <c r="C33" i="5"/>
  <c r="D31" i="5"/>
  <c r="E31" i="5"/>
  <c r="F31" i="5"/>
  <c r="G31" i="5"/>
  <c r="H31" i="5"/>
  <c r="C31" i="5"/>
  <c r="D11" i="5"/>
  <c r="E11" i="5"/>
  <c r="F11" i="5"/>
  <c r="G11" i="5"/>
  <c r="H11" i="5"/>
  <c r="C11" i="5"/>
  <c r="J10" i="10"/>
  <c r="J9" i="10"/>
  <c r="H9" i="10"/>
  <c r="G9" i="10"/>
  <c r="F9" i="10"/>
  <c r="E9" i="10"/>
  <c r="D9" i="10"/>
  <c r="C9" i="10"/>
  <c r="J8" i="10"/>
  <c r="I8" i="10"/>
  <c r="J7" i="10"/>
  <c r="I7" i="10"/>
  <c r="J19" i="9"/>
  <c r="J18" i="9"/>
  <c r="H18" i="9"/>
  <c r="G18" i="9"/>
  <c r="F18" i="9"/>
  <c r="E18" i="9"/>
  <c r="D50" i="15" s="1"/>
  <c r="D18" i="9"/>
  <c r="C18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10" i="9"/>
  <c r="I10" i="9"/>
  <c r="J9" i="9"/>
  <c r="I9" i="9"/>
  <c r="J8" i="9"/>
  <c r="I8" i="9"/>
  <c r="J7" i="9"/>
  <c r="I7" i="9"/>
  <c r="J69" i="7"/>
  <c r="J68" i="7"/>
  <c r="J32" i="7"/>
  <c r="I32" i="7"/>
  <c r="J65" i="7"/>
  <c r="I65" i="7"/>
  <c r="J48" i="7"/>
  <c r="I48" i="7"/>
  <c r="J31" i="7"/>
  <c r="I31" i="7"/>
  <c r="J64" i="7"/>
  <c r="I64" i="7"/>
  <c r="J30" i="7"/>
  <c r="I30" i="7"/>
  <c r="J29" i="7"/>
  <c r="I29" i="7"/>
  <c r="J28" i="7"/>
  <c r="I28" i="7"/>
  <c r="J63" i="7"/>
  <c r="I63" i="7"/>
  <c r="J47" i="7"/>
  <c r="I47" i="7"/>
  <c r="J27" i="7"/>
  <c r="I27" i="7"/>
  <c r="J26" i="7"/>
  <c r="I26" i="7"/>
  <c r="J46" i="7"/>
  <c r="I46" i="7"/>
  <c r="J45" i="7"/>
  <c r="I45" i="7"/>
  <c r="J25" i="7"/>
  <c r="I25" i="7"/>
  <c r="J44" i="7"/>
  <c r="I44" i="7"/>
  <c r="J24" i="7"/>
  <c r="I24" i="7"/>
  <c r="J16" i="7"/>
  <c r="I16" i="7"/>
  <c r="J62" i="7"/>
  <c r="I62" i="7"/>
  <c r="J23" i="7"/>
  <c r="I23" i="7"/>
  <c r="J22" i="7"/>
  <c r="I22" i="7"/>
  <c r="J43" i="7"/>
  <c r="I43" i="7"/>
  <c r="J42" i="7"/>
  <c r="I42" i="7"/>
  <c r="J41" i="7"/>
  <c r="I41" i="7"/>
  <c r="J61" i="7"/>
  <c r="I61" i="7"/>
  <c r="J60" i="7"/>
  <c r="I60" i="7"/>
  <c r="J59" i="7"/>
  <c r="I59" i="7"/>
  <c r="J40" i="7"/>
  <c r="I40" i="7"/>
  <c r="J21" i="7"/>
  <c r="I21" i="7"/>
  <c r="J39" i="7"/>
  <c r="I39" i="7"/>
  <c r="J38" i="7"/>
  <c r="I38" i="7"/>
  <c r="J58" i="7"/>
  <c r="I58" i="7"/>
  <c r="J57" i="7"/>
  <c r="I57" i="7"/>
  <c r="J56" i="7"/>
  <c r="I56" i="7"/>
  <c r="J55" i="7"/>
  <c r="I55" i="7"/>
  <c r="J20" i="7"/>
  <c r="I20" i="7"/>
  <c r="I37" i="7"/>
  <c r="I36" i="7"/>
  <c r="I19" i="7"/>
  <c r="I18" i="7"/>
  <c r="J15" i="7"/>
  <c r="I15" i="7"/>
  <c r="J53" i="7"/>
  <c r="I53" i="7"/>
  <c r="J52" i="7"/>
  <c r="I52" i="7"/>
  <c r="J51" i="7"/>
  <c r="I51" i="7"/>
  <c r="J14" i="7"/>
  <c r="I14" i="7"/>
  <c r="J13" i="7"/>
  <c r="I13" i="7"/>
  <c r="J12" i="7"/>
  <c r="I12" i="7"/>
  <c r="J11" i="7"/>
  <c r="I11" i="7"/>
  <c r="J10" i="7"/>
  <c r="I10" i="7"/>
  <c r="J50" i="7"/>
  <c r="I50" i="7"/>
  <c r="J9" i="7"/>
  <c r="I9" i="7"/>
  <c r="J8" i="7"/>
  <c r="I8" i="7"/>
  <c r="J7" i="7"/>
  <c r="I7" i="7"/>
  <c r="I34" i="7"/>
  <c r="I35" i="7" s="1"/>
  <c r="J137" i="6"/>
  <c r="J136" i="6"/>
  <c r="J49" i="6"/>
  <c r="I49" i="6"/>
  <c r="J48" i="6"/>
  <c r="I48" i="6"/>
  <c r="J70" i="6"/>
  <c r="I70" i="6"/>
  <c r="J47" i="6"/>
  <c r="I47" i="6"/>
  <c r="J69" i="6"/>
  <c r="I69" i="6"/>
  <c r="J46" i="6"/>
  <c r="I46" i="6"/>
  <c r="J45" i="6"/>
  <c r="I45" i="6"/>
  <c r="J133" i="6"/>
  <c r="I133" i="6"/>
  <c r="J68" i="6"/>
  <c r="I68" i="6"/>
  <c r="J67" i="6"/>
  <c r="I67" i="6"/>
  <c r="J44" i="6"/>
  <c r="I44" i="6"/>
  <c r="J43" i="6"/>
  <c r="I43" i="6"/>
  <c r="J42" i="6"/>
  <c r="I42" i="6"/>
  <c r="J66" i="6"/>
  <c r="I66" i="6"/>
  <c r="J41" i="6"/>
  <c r="I41" i="6"/>
  <c r="J65" i="6"/>
  <c r="I65" i="6"/>
  <c r="J132" i="6"/>
  <c r="I132" i="6"/>
  <c r="J14" i="6"/>
  <c r="I14" i="6"/>
  <c r="J40" i="6"/>
  <c r="I40" i="6"/>
  <c r="J64" i="6"/>
  <c r="I64" i="6"/>
  <c r="J63" i="6"/>
  <c r="I63" i="6"/>
  <c r="J131" i="6"/>
  <c r="I131" i="6"/>
  <c r="J39" i="6"/>
  <c r="I39" i="6"/>
  <c r="J13" i="6"/>
  <c r="I13" i="6"/>
  <c r="J38" i="6"/>
  <c r="I38" i="6"/>
  <c r="J37" i="6"/>
  <c r="I37" i="6"/>
  <c r="J62" i="6"/>
  <c r="I62" i="6"/>
  <c r="J130" i="6"/>
  <c r="I130" i="6"/>
  <c r="J36" i="6"/>
  <c r="I36" i="6"/>
  <c r="J129" i="6"/>
  <c r="I129" i="6"/>
  <c r="J128" i="6"/>
  <c r="I128" i="6"/>
  <c r="J61" i="6"/>
  <c r="I61" i="6"/>
  <c r="J127" i="6"/>
  <c r="I127" i="6"/>
  <c r="J126" i="6"/>
  <c r="I126" i="6"/>
  <c r="J125" i="6"/>
  <c r="I125" i="6"/>
  <c r="J60" i="6"/>
  <c r="I60" i="6"/>
  <c r="J124" i="6"/>
  <c r="I124" i="6"/>
  <c r="J123" i="6"/>
  <c r="I123" i="6"/>
  <c r="J122" i="6"/>
  <c r="I122" i="6"/>
  <c r="J121" i="6"/>
  <c r="I121" i="6"/>
  <c r="J35" i="6"/>
  <c r="I35" i="6"/>
  <c r="J120" i="6"/>
  <c r="I120" i="6"/>
  <c r="J119" i="6"/>
  <c r="I119" i="6"/>
  <c r="J118" i="6"/>
  <c r="I118" i="6"/>
  <c r="J117" i="6"/>
  <c r="I117" i="6"/>
  <c r="J116" i="6"/>
  <c r="I116" i="6"/>
  <c r="J115" i="6"/>
  <c r="I115" i="6"/>
  <c r="J114" i="6"/>
  <c r="I114" i="6"/>
  <c r="J113" i="6"/>
  <c r="I113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3" i="6"/>
  <c r="I103" i="6"/>
  <c r="J102" i="6"/>
  <c r="I102" i="6"/>
  <c r="J101" i="6"/>
  <c r="I101" i="6"/>
  <c r="J100" i="6"/>
  <c r="I100" i="6"/>
  <c r="J99" i="6"/>
  <c r="I99" i="6"/>
  <c r="J98" i="6"/>
  <c r="I98" i="6"/>
  <c r="J34" i="6"/>
  <c r="I34" i="6"/>
  <c r="J97" i="6"/>
  <c r="I97" i="6"/>
  <c r="J59" i="6"/>
  <c r="I59" i="6"/>
  <c r="J96" i="6"/>
  <c r="I96" i="6"/>
  <c r="J58" i="6"/>
  <c r="I58" i="6"/>
  <c r="J33" i="6"/>
  <c r="I33" i="6"/>
  <c r="J32" i="6"/>
  <c r="I32" i="6"/>
  <c r="J31" i="6"/>
  <c r="I31" i="6"/>
  <c r="J30" i="6"/>
  <c r="I30" i="6"/>
  <c r="J29" i="6"/>
  <c r="I29" i="6"/>
  <c r="J57" i="6"/>
  <c r="I57" i="6"/>
  <c r="J28" i="6"/>
  <c r="I28" i="6"/>
  <c r="J27" i="6"/>
  <c r="I27" i="6"/>
  <c r="J95" i="6"/>
  <c r="I95" i="6"/>
  <c r="J94" i="6"/>
  <c r="I94" i="6"/>
  <c r="J93" i="6"/>
  <c r="I93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85" i="6"/>
  <c r="I85" i="6"/>
  <c r="J84" i="6"/>
  <c r="I84" i="6"/>
  <c r="J83" i="6"/>
  <c r="I83" i="6"/>
  <c r="J82" i="6"/>
  <c r="I82" i="6"/>
  <c r="J81" i="6"/>
  <c r="I81" i="6"/>
  <c r="J80" i="6"/>
  <c r="I80" i="6"/>
  <c r="J79" i="6"/>
  <c r="I79" i="6"/>
  <c r="J26" i="6"/>
  <c r="I26" i="6"/>
  <c r="J78" i="6"/>
  <c r="I78" i="6"/>
  <c r="J56" i="6"/>
  <c r="I56" i="6"/>
  <c r="J55" i="6"/>
  <c r="I55" i="6"/>
  <c r="J54" i="6"/>
  <c r="I54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2" i="6"/>
  <c r="I12" i="6"/>
  <c r="J17" i="6"/>
  <c r="I17" i="6"/>
  <c r="J53" i="6"/>
  <c r="I53" i="6"/>
  <c r="J16" i="6"/>
  <c r="I16" i="6"/>
  <c r="J76" i="6"/>
  <c r="I76" i="6"/>
  <c r="J75" i="6"/>
  <c r="I75" i="6"/>
  <c r="J74" i="6"/>
  <c r="I74" i="6"/>
  <c r="J11" i="6"/>
  <c r="I11" i="6"/>
  <c r="J10" i="6"/>
  <c r="I10" i="6"/>
  <c r="J9" i="6"/>
  <c r="I9" i="6"/>
  <c r="J73" i="6"/>
  <c r="I73" i="6"/>
  <c r="J72" i="6"/>
  <c r="I72" i="6"/>
  <c r="J51" i="6"/>
  <c r="I51" i="6"/>
  <c r="I52" i="6" s="1"/>
  <c r="H54" i="15" s="1"/>
  <c r="J8" i="6"/>
  <c r="I8" i="6"/>
  <c r="J7" i="6"/>
  <c r="I7" i="6"/>
  <c r="J64" i="5"/>
  <c r="J63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60" i="5"/>
  <c r="I60" i="5"/>
  <c r="J59" i="5"/>
  <c r="I59" i="5"/>
  <c r="J19" i="5"/>
  <c r="I19" i="5"/>
  <c r="J10" i="5"/>
  <c r="I10" i="5"/>
  <c r="J18" i="5"/>
  <c r="I18" i="5"/>
  <c r="J58" i="5"/>
  <c r="I58" i="5"/>
  <c r="J57" i="5"/>
  <c r="I57" i="5"/>
  <c r="J56" i="5"/>
  <c r="I56" i="5"/>
  <c r="J17" i="5"/>
  <c r="I17" i="5"/>
  <c r="J16" i="5"/>
  <c r="I16" i="5"/>
  <c r="J53" i="5"/>
  <c r="I53" i="5"/>
  <c r="J15" i="5"/>
  <c r="I15" i="5"/>
  <c r="J52" i="5"/>
  <c r="I52" i="5"/>
  <c r="J14" i="5"/>
  <c r="I14" i="5"/>
  <c r="J51" i="5"/>
  <c r="I51" i="5"/>
  <c r="J55" i="5"/>
  <c r="I55" i="5"/>
  <c r="J13" i="5"/>
  <c r="I13" i="5"/>
  <c r="J12" i="5"/>
  <c r="I12" i="5"/>
  <c r="J34" i="5"/>
  <c r="I34" i="5"/>
  <c r="I35" i="5" s="1"/>
  <c r="J50" i="5"/>
  <c r="I50" i="5"/>
  <c r="J49" i="5"/>
  <c r="I49" i="5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9" i="5"/>
  <c r="I9" i="5"/>
  <c r="J32" i="5"/>
  <c r="I32" i="5"/>
  <c r="I33" i="5" s="1"/>
  <c r="J40" i="5"/>
  <c r="I40" i="5"/>
  <c r="J39" i="5"/>
  <c r="I39" i="5"/>
  <c r="J38" i="5"/>
  <c r="I38" i="5"/>
  <c r="J37" i="5"/>
  <c r="I37" i="5"/>
  <c r="J36" i="5"/>
  <c r="I36" i="5"/>
  <c r="J8" i="5"/>
  <c r="I8" i="5"/>
  <c r="J7" i="5"/>
  <c r="I7" i="5"/>
  <c r="F30" i="15" l="1"/>
  <c r="D30" i="15"/>
  <c r="D108" i="14"/>
  <c r="H108" i="14"/>
  <c r="B24" i="15"/>
  <c r="E108" i="14"/>
  <c r="D17" i="15"/>
  <c r="B18" i="15"/>
  <c r="F18" i="15"/>
  <c r="C108" i="14"/>
  <c r="G108" i="14"/>
  <c r="F108" i="14"/>
  <c r="E11" i="15"/>
  <c r="E12" i="15"/>
  <c r="B12" i="15"/>
  <c r="F12" i="15"/>
  <c r="H44" i="13"/>
  <c r="G28" i="15"/>
  <c r="D44" i="13"/>
  <c r="C28" i="15"/>
  <c r="C30" i="15" s="1"/>
  <c r="C44" i="13"/>
  <c r="B28" i="15"/>
  <c r="B30" i="15" s="1"/>
  <c r="G30" i="15"/>
  <c r="G44" i="13"/>
  <c r="E24" i="15"/>
  <c r="F24" i="15"/>
  <c r="D18" i="15"/>
  <c r="F44" i="13"/>
  <c r="E18" i="15"/>
  <c r="C12" i="15"/>
  <c r="G12" i="15"/>
  <c r="E44" i="13"/>
  <c r="D60" i="12"/>
  <c r="C14" i="15"/>
  <c r="C18" i="15" s="1"/>
  <c r="H60" i="12"/>
  <c r="G14" i="15"/>
  <c r="G18" i="15" s="1"/>
  <c r="C60" i="12"/>
  <c r="I15" i="6"/>
  <c r="I71" i="6"/>
  <c r="I44" i="13"/>
  <c r="J46" i="15" s="1"/>
  <c r="I134" i="6"/>
  <c r="I82" i="14"/>
  <c r="F50" i="15"/>
  <c r="F60" i="12"/>
  <c r="I106" i="14"/>
  <c r="H30" i="15" s="1"/>
  <c r="B50" i="15"/>
  <c r="E50" i="15"/>
  <c r="F46" i="15"/>
  <c r="E60" i="12"/>
  <c r="I17" i="7"/>
  <c r="F52" i="15"/>
  <c r="D44" i="15"/>
  <c r="F68" i="7"/>
  <c r="D68" i="7"/>
  <c r="G60" i="12"/>
  <c r="I13" i="14"/>
  <c r="H12" i="15" s="1"/>
  <c r="I70" i="14"/>
  <c r="B52" i="15"/>
  <c r="D52" i="15"/>
  <c r="F44" i="15"/>
  <c r="I63" i="11"/>
  <c r="I44" i="11"/>
  <c r="E40" i="15"/>
  <c r="G42" i="15"/>
  <c r="C42" i="15"/>
  <c r="G44" i="15"/>
  <c r="C44" i="15"/>
  <c r="I93" i="11"/>
  <c r="I69" i="11"/>
  <c r="H95" i="11"/>
  <c r="D95" i="11"/>
  <c r="F95" i="11"/>
  <c r="H52" i="15"/>
  <c r="C95" i="11"/>
  <c r="G95" i="11"/>
  <c r="I33" i="7"/>
  <c r="H68" i="7"/>
  <c r="E68" i="7"/>
  <c r="I54" i="7"/>
  <c r="I49" i="7"/>
  <c r="I66" i="7"/>
  <c r="C46" i="15"/>
  <c r="G46" i="15"/>
  <c r="G52" i="15"/>
  <c r="C52" i="15"/>
  <c r="E44" i="15"/>
  <c r="F48" i="15"/>
  <c r="B46" i="15"/>
  <c r="E48" i="15"/>
  <c r="I50" i="6"/>
  <c r="D48" i="15"/>
  <c r="H136" i="6"/>
  <c r="D136" i="6"/>
  <c r="D42" i="15"/>
  <c r="G48" i="15"/>
  <c r="C48" i="15"/>
  <c r="D46" i="15"/>
  <c r="F42" i="15"/>
  <c r="I77" i="6"/>
  <c r="G40" i="15"/>
  <c r="C40" i="15"/>
  <c r="B48" i="15"/>
  <c r="E46" i="15"/>
  <c r="F40" i="15"/>
  <c r="B42" i="15"/>
  <c r="G136" i="6"/>
  <c r="I61" i="5"/>
  <c r="C63" i="5"/>
  <c r="E63" i="5"/>
  <c r="B44" i="15"/>
  <c r="B40" i="15"/>
  <c r="E42" i="15"/>
  <c r="D40" i="15"/>
  <c r="I54" i="5"/>
  <c r="I31" i="5"/>
  <c r="F63" i="5"/>
  <c r="E52" i="15"/>
  <c r="I27" i="12"/>
  <c r="H18" i="15" s="1"/>
  <c r="C136" i="6"/>
  <c r="E136" i="6"/>
  <c r="F136" i="6"/>
  <c r="I41" i="12"/>
  <c r="H24" i="15" s="1"/>
  <c r="I9" i="10"/>
  <c r="H63" i="15" s="1"/>
  <c r="I18" i="9"/>
  <c r="I12" i="11"/>
  <c r="G68" i="7"/>
  <c r="G63" i="5"/>
  <c r="I11" i="5"/>
  <c r="H63" i="5"/>
  <c r="D63" i="5"/>
  <c r="I68" i="7" l="1"/>
  <c r="C33" i="15"/>
  <c r="I60" i="12"/>
  <c r="J44" i="15" s="1"/>
  <c r="G33" i="15"/>
  <c r="H44" i="15"/>
  <c r="I108" i="14"/>
  <c r="J48" i="15" s="1"/>
  <c r="J50" i="15"/>
  <c r="H50" i="15"/>
  <c r="I95" i="11"/>
  <c r="H40" i="15"/>
  <c r="F56" i="15"/>
  <c r="F33" i="15"/>
  <c r="E65" i="5"/>
  <c r="H48" i="15"/>
  <c r="K48" i="15" s="1"/>
  <c r="C56" i="15"/>
  <c r="H42" i="15"/>
  <c r="I136" i="6"/>
  <c r="H46" i="15"/>
  <c r="K46" i="15" s="1"/>
  <c r="D56" i="15"/>
  <c r="G56" i="15"/>
  <c r="B56" i="15"/>
  <c r="E56" i="15"/>
  <c r="G65" i="5"/>
  <c r="I63" i="5"/>
  <c r="D65" i="5"/>
  <c r="H65" i="5"/>
  <c r="B33" i="15"/>
  <c r="C65" i="5"/>
  <c r="D33" i="15"/>
  <c r="E33" i="15"/>
  <c r="F65" i="5"/>
  <c r="K50" i="15" l="1"/>
  <c r="K44" i="15"/>
  <c r="C58" i="15"/>
  <c r="F58" i="15"/>
  <c r="I65" i="5"/>
  <c r="H33" i="15"/>
  <c r="D58" i="15"/>
  <c r="E58" i="15"/>
  <c r="G58" i="15"/>
  <c r="B58" i="15"/>
  <c r="H56" i="15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D333" i="4"/>
  <c r="E333" i="4"/>
  <c r="F333" i="4"/>
  <c r="G333" i="4"/>
  <c r="H333" i="4"/>
  <c r="C333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14" i="4"/>
  <c r="G60" i="15" l="1"/>
  <c r="G61" i="15" s="1"/>
  <c r="H67" i="5"/>
  <c r="H69" i="5" s="1"/>
  <c r="C60" i="15"/>
  <c r="C61" i="15" s="1"/>
  <c r="D67" i="5"/>
  <c r="D69" i="5" s="1"/>
  <c r="F60" i="15"/>
  <c r="F61" i="15" s="1"/>
  <c r="G67" i="5"/>
  <c r="G69" i="5" s="1"/>
  <c r="E60" i="15"/>
  <c r="E61" i="15" s="1"/>
  <c r="F67" i="5"/>
  <c r="F69" i="5" s="1"/>
  <c r="B60" i="15"/>
  <c r="B61" i="15" s="1"/>
  <c r="C67" i="5"/>
  <c r="C69" i="5" s="1"/>
  <c r="D60" i="15"/>
  <c r="D61" i="15" s="1"/>
  <c r="E67" i="5"/>
  <c r="E69" i="5" s="1"/>
  <c r="J56" i="15"/>
  <c r="H58" i="15"/>
  <c r="I333" i="4"/>
  <c r="I67" i="5" l="1"/>
  <c r="I69" i="5" s="1"/>
  <c r="H60" i="15"/>
  <c r="H61" i="15" s="1"/>
  <c r="H64" i="15" s="1"/>
</calcChain>
</file>

<file path=xl/sharedStrings.xml><?xml version="1.0" encoding="utf-8"?>
<sst xmlns="http://schemas.openxmlformats.org/spreadsheetml/2006/main" count="3012" uniqueCount="703">
  <si>
    <t>Debtors Aged Analysis - Summary</t>
  </si>
  <si>
    <t>HINDUSTAN COMPOSITES LIMITED</t>
  </si>
  <si>
    <t>CREDIT</t>
  </si>
  <si>
    <t>Report ID</t>
  </si>
  <si>
    <t>FAP008D</t>
  </si>
  <si>
    <t>Base Currency</t>
  </si>
  <si>
    <t>Foreign Currency</t>
  </si>
  <si>
    <t>zzzzzzzzzzzz</t>
  </si>
  <si>
    <t>From Main Account Code</t>
  </si>
  <si>
    <t>To Main Account Code</t>
  </si>
  <si>
    <t>From Sub Account Code</t>
  </si>
  <si>
    <t>To Sub Account Code</t>
  </si>
  <si>
    <t>Order by Document Date / Due Date</t>
  </si>
  <si>
    <t>Select Order by Base / Foreign</t>
  </si>
  <si>
    <t>As Of Date</t>
  </si>
  <si>
    <t>Sub A/c</t>
  </si>
  <si>
    <t>Account Name</t>
  </si>
  <si>
    <t>29 Days</t>
  </si>
  <si>
    <t>30-60 Days</t>
  </si>
  <si>
    <t>61-90 Days</t>
  </si>
  <si>
    <t>91-180 Days</t>
  </si>
  <si>
    <t>Above 181 Days</t>
  </si>
  <si>
    <t>On a/c</t>
  </si>
  <si>
    <t>Net Val</t>
  </si>
  <si>
    <t>ABS25</t>
  </si>
  <si>
    <t>SAN ENGINEERING AND LOCOMOTIVE COMPANY LTD.</t>
  </si>
  <si>
    <t>AEB11</t>
  </si>
  <si>
    <t>BENGANI MARKETING PVT.LTD</t>
  </si>
  <si>
    <t>AEC01</t>
  </si>
  <si>
    <t>B B CHATTERJEE &amp; CO PVT LTD</t>
  </si>
  <si>
    <t>AEC05</t>
  </si>
  <si>
    <t>COMMERCIAL ENGINEERS &amp; BODY BUILDER CO. LTD</t>
  </si>
  <si>
    <t>AEE26</t>
  </si>
  <si>
    <t>EASTERN RAILWAY</t>
  </si>
  <si>
    <t>AEE35</t>
  </si>
  <si>
    <t>EAST COAST RAILWAY</t>
  </si>
  <si>
    <t>AEE36</t>
  </si>
  <si>
    <t>AEE37</t>
  </si>
  <si>
    <t>EAST COAST RAILWAY-ODISHA</t>
  </si>
  <si>
    <t>AEH26</t>
  </si>
  <si>
    <t>HINDALCO INDUSTRIES LTD.,</t>
  </si>
  <si>
    <t>AEI01</t>
  </si>
  <si>
    <t>INDIAN STORES SUPPLYING CO (P)  LTD</t>
  </si>
  <si>
    <t>AEN20</t>
  </si>
  <si>
    <t>NATIONAL THERMAL POWER CORPNL</t>
  </si>
  <si>
    <t>AEN30</t>
  </si>
  <si>
    <t>NTPC LIMITED - DARLIPALI</t>
  </si>
  <si>
    <t>AEN91</t>
  </si>
  <si>
    <t>NORTH EAST FRONTIER RAILWAY</t>
  </si>
  <si>
    <t>AES26</t>
  </si>
  <si>
    <t>SOUTH EASTERN RAILWAY</t>
  </si>
  <si>
    <t>AES27</t>
  </si>
  <si>
    <t>SOUTH EAST CENTRAL RAILWAY</t>
  </si>
  <si>
    <t>AES64</t>
  </si>
  <si>
    <t>STEEL AUTORITY OF INDIA LTD</t>
  </si>
  <si>
    <t>AES65</t>
  </si>
  <si>
    <t>STEEL AUTHORITY OF INDIA LTD - IISCO STEEL PLANT - BUNPUR</t>
  </si>
  <si>
    <t>AES88</t>
  </si>
  <si>
    <t>STEEL AUTHORITY OF INDIA LTD</t>
  </si>
  <si>
    <t>AES93</t>
  </si>
  <si>
    <t>SAIL  BOKARO  BOKARO</t>
  </si>
  <si>
    <t>AES94</t>
  </si>
  <si>
    <t>SAIL-RITES BENGAL WAGON INDUSTRY PRIVATE LIMITED</t>
  </si>
  <si>
    <t>AKN05</t>
  </si>
  <si>
    <t>NORTH EASTERN RAILWAY</t>
  </si>
  <si>
    <t>ANF10</t>
  </si>
  <si>
    <t>FATEH SINGH KARAM SINGH</t>
  </si>
  <si>
    <t>ANJ26</t>
  </si>
  <si>
    <t>JINDAL STAINLESS (HISAR) LIMITED</t>
  </si>
  <si>
    <t>ANK73</t>
  </si>
  <si>
    <t>KIDARSONS INDUSTRIES PVT LTD.</t>
  </si>
  <si>
    <t>ANN02</t>
  </si>
  <si>
    <t>NITYA ENTERPRISES</t>
  </si>
  <si>
    <t>ANN27</t>
  </si>
  <si>
    <t>NORTHERN RAILWAY</t>
  </si>
  <si>
    <t>ANN30</t>
  </si>
  <si>
    <t>NORTH WESTERN RAILWAY</t>
  </si>
  <si>
    <t>ANR05</t>
  </si>
  <si>
    <t>RAJASTHAN TRADING CORPORATION</t>
  </si>
  <si>
    <t>ANR15</t>
  </si>
  <si>
    <t>RAIL COACH FACTORY KAPURTHALA</t>
  </si>
  <si>
    <t>ANT05</t>
  </si>
  <si>
    <t>TRADE CENTRE</t>
  </si>
  <si>
    <t>ANT99</t>
  </si>
  <si>
    <t>SUSPENSE A/C FOR NORTH</t>
  </si>
  <si>
    <t>ASA01</t>
  </si>
  <si>
    <t>ABDUL KADER &amp; SONS</t>
  </si>
  <si>
    <t>ASI01</t>
  </si>
  <si>
    <t>INDUSTRIAL ENGINEERING STORES</t>
  </si>
  <si>
    <t>ASI05</t>
  </si>
  <si>
    <t>INDUSTRIAL ENTERPRISES</t>
  </si>
  <si>
    <t>ASI26</t>
  </si>
  <si>
    <t>INTEGRAL COACH FACTORY PERAMBU</t>
  </si>
  <si>
    <t>ASJ01</t>
  </si>
  <si>
    <t>JAGGS &amp; CO</t>
  </si>
  <si>
    <t>ASM04</t>
  </si>
  <si>
    <t>METRO AGENCIES</t>
  </si>
  <si>
    <t>ASP04</t>
  </si>
  <si>
    <t>PRAGATHI AGROTECH INDUSTRIES</t>
  </si>
  <si>
    <t>ASQ01</t>
  </si>
  <si>
    <t>QUBIA ENTERPRISES</t>
  </si>
  <si>
    <t>ASS05</t>
  </si>
  <si>
    <t>OM SHANGAMESH TRADING &amp; CO.</t>
  </si>
  <si>
    <t>ASS26</t>
  </si>
  <si>
    <t>SOUTHERN RAILWAY</t>
  </si>
  <si>
    <t>ASS27</t>
  </si>
  <si>
    <t>SOUTH CENTRAL RAILWAY</t>
  </si>
  <si>
    <t>ASS28</t>
  </si>
  <si>
    <t>SOUTH WESTERN RAILWAY</t>
  </si>
  <si>
    <t>AST04</t>
  </si>
  <si>
    <t>TAMILNADU CLUTCH CENTRE</t>
  </si>
  <si>
    <t>AWA02</t>
  </si>
  <si>
    <t>AADYAM COMPOSITES</t>
  </si>
  <si>
    <t>AWB05</t>
  </si>
  <si>
    <t>BHARAT ASBESTOS &amp; RUBBER CO.</t>
  </si>
  <si>
    <t>AWC05</t>
  </si>
  <si>
    <t>COMPO ADVICS (INDIA) PVT LTD</t>
  </si>
  <si>
    <t>AWC26</t>
  </si>
  <si>
    <t>CENTRAL RAILWAY</t>
  </si>
  <si>
    <t>AWI05</t>
  </si>
  <si>
    <t>JSW STEEL LIMITED</t>
  </si>
  <si>
    <t>AWL01</t>
  </si>
  <si>
    <t>LAXMI TRADERS</t>
  </si>
  <si>
    <t>AWP84</t>
  </si>
  <si>
    <t>PILOT GASKETS AND ENGINEERS</t>
  </si>
  <si>
    <t>AWR25</t>
  </si>
  <si>
    <t>ROSHNI ENTERPRIES</t>
  </si>
  <si>
    <t>AWS96</t>
  </si>
  <si>
    <t>SUSPENSE ACCOUNT</t>
  </si>
  <si>
    <t>AWW26</t>
  </si>
  <si>
    <t>WESTERN RAILWAY F A &amp; C A O</t>
  </si>
  <si>
    <t>AWW27</t>
  </si>
  <si>
    <t>WEST CENTRAL RAILWAY - JBP</t>
  </si>
  <si>
    <t>AWW28</t>
  </si>
  <si>
    <t>WEST CENTRAL RAILWAY - KOTA</t>
  </si>
  <si>
    <t>FBA02</t>
  </si>
  <si>
    <t>ABC AUTO CORPORATION</t>
  </si>
  <si>
    <t>FBA03</t>
  </si>
  <si>
    <t>FBA15</t>
  </si>
  <si>
    <t>AUTOMOTIVE AXLES LTD. - UNIT II</t>
  </si>
  <si>
    <t>FBP03</t>
  </si>
  <si>
    <t>PRESS MAC INDUSTRIES</t>
  </si>
  <si>
    <t>FEA05</t>
  </si>
  <si>
    <t>AUTOMOTIVE AXLES LIMITED</t>
  </si>
  <si>
    <t>FEA16</t>
  </si>
  <si>
    <t>ANJALI AUTO TRADERS</t>
  </si>
  <si>
    <t>FEA17</t>
  </si>
  <si>
    <t>ANAND AUTO AGENCY</t>
  </si>
  <si>
    <t>FEC01</t>
  </si>
  <si>
    <t>WEST BENGAL TRANSPORT CORPORATION LIMITED</t>
  </si>
  <si>
    <t>FEE20</t>
  </si>
  <si>
    <t>EAST CENTRAL RAILWAY</t>
  </si>
  <si>
    <t>FEG01</t>
  </si>
  <si>
    <t>G.D.L. LUBRICANTS</t>
  </si>
  <si>
    <t>FEH05</t>
  </si>
  <si>
    <t>HINDUSTAN ENGINEERING &amp; INDUSTRIES LTD</t>
  </si>
  <si>
    <t>FEJ10</t>
  </si>
  <si>
    <t>JAGDAMBA MOTOR</t>
  </si>
  <si>
    <t>FEJ11</t>
  </si>
  <si>
    <t>JUPITER WAGONS LTD</t>
  </si>
  <si>
    <t>FEJ13</t>
  </si>
  <si>
    <t>JAI SHREE NATH AUTO PARTS</t>
  </si>
  <si>
    <t>FEM03</t>
  </si>
  <si>
    <t>M.V ENTERPRISES</t>
  </si>
  <si>
    <t>FEN35</t>
  </si>
  <si>
    <t>NORTH BENGAL STATE TRANSPORT -COOCHBIHAR</t>
  </si>
  <si>
    <t>FEN36</t>
  </si>
  <si>
    <t>NORTH BENGAL STATE TRANSPORT-RAIGUNG</t>
  </si>
  <si>
    <t>FEN37</t>
  </si>
  <si>
    <t>NORTH BENGAL STATE TRANSPORT-SILIGURI</t>
  </si>
  <si>
    <t>FEP03</t>
  </si>
  <si>
    <t>PRIME MOVERS AUTO ASS. P. LTD</t>
  </si>
  <si>
    <t>FER01</t>
  </si>
  <si>
    <t>R. S. ENTERPRISE</t>
  </si>
  <si>
    <t>FES07</t>
  </si>
  <si>
    <t>SHIVA ENTERPRISES</t>
  </si>
  <si>
    <t>FES30</t>
  </si>
  <si>
    <t>SOUTH BENGAL STATE TRANSPORT C</t>
  </si>
  <si>
    <t>FES31</t>
  </si>
  <si>
    <t>SOUTH BENGAL STATE TRANSPORT</t>
  </si>
  <si>
    <t>FES35</t>
  </si>
  <si>
    <t>SRI SAI TRADING</t>
  </si>
  <si>
    <t>FES36</t>
  </si>
  <si>
    <t>SPARES &amp; SPARES</t>
  </si>
  <si>
    <t>FET30</t>
  </si>
  <si>
    <t>TOPSEL MARKETING PVT LTD</t>
  </si>
  <si>
    <t>FET31</t>
  </si>
  <si>
    <t>TOPSEL MARKETING PVT LIMITED-DHANBAD</t>
  </si>
  <si>
    <t>FET32</t>
  </si>
  <si>
    <t>TOPSEL MARKETING PVT LIMITED-RANCHI</t>
  </si>
  <si>
    <t>FET34</t>
  </si>
  <si>
    <t>TOPSEL PVT LTD - SILIGURI</t>
  </si>
  <si>
    <t>FET36</t>
  </si>
  <si>
    <t>TOPSEL MARKETING PVT LTD-JAMSHEDPUR</t>
  </si>
  <si>
    <t>FET40</t>
  </si>
  <si>
    <t>TOPSEL MARKETING PRIVATE LIMITED - CUTTACK</t>
  </si>
  <si>
    <t>FET41</t>
  </si>
  <si>
    <t>TOPSEL MARKETING PRIVATE LIMITED-KOLKATA</t>
  </si>
  <si>
    <t>FET42</t>
  </si>
  <si>
    <t>TOPSEL MARKETING PRIVATE LIMITED - SILIGURI</t>
  </si>
  <si>
    <t>FET43</t>
  </si>
  <si>
    <t>TOPSEL MARKETING PRIVATE LIMITED-ASANSOL</t>
  </si>
  <si>
    <t>FKA01</t>
  </si>
  <si>
    <t>AJMANI SONS</t>
  </si>
  <si>
    <t>FKA03</t>
  </si>
  <si>
    <t>AJMANI MOTORS</t>
  </si>
  <si>
    <t>FKJ07</t>
  </si>
  <si>
    <t>J P AUTO AGENCIES</t>
  </si>
  <si>
    <t>FNA01</t>
  </si>
  <si>
    <t>AUTOMOTIVE AXLES LTD. - RUDRAPUR UNIT</t>
  </si>
  <si>
    <t>FNA05</t>
  </si>
  <si>
    <t>ADITYA AUTO INDUSTRIES</t>
  </si>
  <si>
    <t>FNA13</t>
  </si>
  <si>
    <t>AGARWAL AUTO AGENCY</t>
  </si>
  <si>
    <t>FNB07</t>
  </si>
  <si>
    <t>BHARAT GEARS LIMITED</t>
  </si>
  <si>
    <t>FNB15</t>
  </si>
  <si>
    <t>BANSAL BROTHERS</t>
  </si>
  <si>
    <t>FNB18</t>
  </si>
  <si>
    <t>BIR BROTHERS-JALANDHAR CITY</t>
  </si>
  <si>
    <t>FNB21</t>
  </si>
  <si>
    <t>BRAKES INDIA PRIVATE LIMITED</t>
  </si>
  <si>
    <t>FNB24</t>
  </si>
  <si>
    <t>BANSAL MOTORS</t>
  </si>
  <si>
    <t>FNC06</t>
  </si>
  <si>
    <t>CRESCENT MOTOR AGENCIES</t>
  </si>
  <si>
    <t>FNC07</t>
  </si>
  <si>
    <t>CHERA ENGG WORKS</t>
  </si>
  <si>
    <t>FNC17</t>
  </si>
  <si>
    <t>CHAUDHARY AUTOMOBILES</t>
  </si>
  <si>
    <t>FNC28</t>
  </si>
  <si>
    <t>BCH ELECTRIC LIMITED</t>
  </si>
  <si>
    <t>FND19</t>
  </si>
  <si>
    <t>DIESEL SPECIALIST</t>
  </si>
  <si>
    <t>FND49</t>
  </si>
  <si>
    <t>DISUKU AUTO CLUTCH</t>
  </si>
  <si>
    <t>FNE02</t>
  </si>
  <si>
    <t>EL-CHICO CLUTCH PVT LTD</t>
  </si>
  <si>
    <t>FNE34</t>
  </si>
  <si>
    <t>ESCORTS LIMITED -  (SPD)</t>
  </si>
  <si>
    <t>FNF05</t>
  </si>
  <si>
    <t>FAIR BROTHER AUTO SALES</t>
  </si>
  <si>
    <t>FNH02</t>
  </si>
  <si>
    <t>HARYANA ROADWAYS-DELHI</t>
  </si>
  <si>
    <t>FNH03</t>
  </si>
  <si>
    <t>HARYANA ROADWAYS-FARIDABAD</t>
  </si>
  <si>
    <t>FNH04</t>
  </si>
  <si>
    <t>HARYANA ROADWAYS-SONEPAT</t>
  </si>
  <si>
    <t>FNH05</t>
  </si>
  <si>
    <t>HARYANA ROADWAYS-YAMUNANAGAR</t>
  </si>
  <si>
    <t>FNH06</t>
  </si>
  <si>
    <t>HARYANA ROADWAYS-SIRSA</t>
  </si>
  <si>
    <t>FNH07</t>
  </si>
  <si>
    <t>HARYANA ROADWAYS-KAITHAL</t>
  </si>
  <si>
    <t>FNH08</t>
  </si>
  <si>
    <t>HARYANA ROADWAYS-BHIWANI</t>
  </si>
  <si>
    <t>FNH09</t>
  </si>
  <si>
    <t>HARYANA ROADWAYS JEEND</t>
  </si>
  <si>
    <t>FNH10</t>
  </si>
  <si>
    <t>HARYANA ROADWAYS-REWARI</t>
  </si>
  <si>
    <t>FNH11</t>
  </si>
  <si>
    <t>HARYANA ROADWAYS-GURGAON</t>
  </si>
  <si>
    <t>FNH12</t>
  </si>
  <si>
    <t>HARYANA ROADWAYS-CHANDIGARH</t>
  </si>
  <si>
    <t>FNH13</t>
  </si>
  <si>
    <t>HARYANA ROADWAYS-AMBALA</t>
  </si>
  <si>
    <t>FNH14</t>
  </si>
  <si>
    <t>HARYANA ROADWAYS-ROHTAK</t>
  </si>
  <si>
    <t>FNH15</t>
  </si>
  <si>
    <t>HARYANA ROADWAYS-HISSAR</t>
  </si>
  <si>
    <t>FNH16</t>
  </si>
  <si>
    <t>HARYANA ROADWAYS-KARNAL</t>
  </si>
  <si>
    <t>FNH25</t>
  </si>
  <si>
    <t>HADEEFA ENTERPRISES</t>
  </si>
  <si>
    <t>FNH50</t>
  </si>
  <si>
    <t>HARYANA ROADWAYS-JHAJJAR</t>
  </si>
  <si>
    <t>FNH51</t>
  </si>
  <si>
    <t>HARYANA ROADWAYS-FATEHABAD</t>
  </si>
  <si>
    <t>FNH52</t>
  </si>
  <si>
    <t>HARYANA ROADWAYS-KURUKSHETRA</t>
  </si>
  <si>
    <t>FNH53</t>
  </si>
  <si>
    <t>HARYANA ROADWAYS ¿ CHARKHI DADRI</t>
  </si>
  <si>
    <t>FNH60</t>
  </si>
  <si>
    <t>HARYANA ROADWAYS-NARNAUL</t>
  </si>
  <si>
    <t>FNH61</t>
  </si>
  <si>
    <t>HARYANA ROADWAYS - PALWAL</t>
  </si>
  <si>
    <t>FNH64</t>
  </si>
  <si>
    <t>HARYANA ROADWAYS-PANCHKULA</t>
  </si>
  <si>
    <t>FNJ01</t>
  </si>
  <si>
    <t>JAGRATTAN DAAN SINGH AND COMPANY</t>
  </si>
  <si>
    <t>FNJ48</t>
  </si>
  <si>
    <t>JAIN TRACTORS CO</t>
  </si>
  <si>
    <t>FNL05</t>
  </si>
  <si>
    <t>LMC ENTERPRISES P. LTD.-DELHI</t>
  </si>
  <si>
    <t>FNL08</t>
  </si>
  <si>
    <t>LMC ENTERPRISES-KANPUR</t>
  </si>
  <si>
    <t>FNL09</t>
  </si>
  <si>
    <t>LMC ENTERPRISES PVT LTD - DEHRADUN</t>
  </si>
  <si>
    <t>FNL16</t>
  </si>
  <si>
    <t>LUTHRA INDUSTRIES</t>
  </si>
  <si>
    <t>FNL17</t>
  </si>
  <si>
    <t>LAMBARDAR OIL CO.</t>
  </si>
  <si>
    <t>FNN02</t>
  </si>
  <si>
    <t>NIDHI AUTO PRIVATE LIMITED</t>
  </si>
  <si>
    <t>FNN04</t>
  </si>
  <si>
    <t>NOVA MOTOR (INDIA)</t>
  </si>
  <si>
    <t>FNN07</t>
  </si>
  <si>
    <t>NORTH CENTRAL RAILWAY</t>
  </si>
  <si>
    <t>FNN09</t>
  </si>
  <si>
    <t>NEW DELHI CLUTCH PLATE</t>
  </si>
  <si>
    <t>FNP01</t>
  </si>
  <si>
    <t>PUNJAB AUTOMOBILE AGENCIES PVT LTD</t>
  </si>
  <si>
    <t>FNP38</t>
  </si>
  <si>
    <t>PUNJAB ENGINEERING WORKS</t>
  </si>
  <si>
    <t>FNP39</t>
  </si>
  <si>
    <t>PODDAR AUTOMOBILES</t>
  </si>
  <si>
    <t>FNR05</t>
  </si>
  <si>
    <t>RAJASTHAN STATE ROAD TRANSPORT CORP.-JAIPUR</t>
  </si>
  <si>
    <t>FNR11</t>
  </si>
  <si>
    <t>RAM KRISHNA ENTERPRISES</t>
  </si>
  <si>
    <t>FNR36</t>
  </si>
  <si>
    <t>RANE AUTO PARTS,A DIVISION OF RANE (MADRAS) LTD.</t>
  </si>
  <si>
    <t>FNS04</t>
  </si>
  <si>
    <t>SHYAM MOTOR</t>
  </si>
  <si>
    <t>FNS08</t>
  </si>
  <si>
    <t>STANDARD AUTO ENGINEERS PVT LTD</t>
  </si>
  <si>
    <t>FNS15</t>
  </si>
  <si>
    <t>SHRI GANESH AUTOMOBILES</t>
  </si>
  <si>
    <t>FNS16</t>
  </si>
  <si>
    <t>SUNBEAM LIGHTWEIGHTING SOLUTIONS PRIVATE LIMITED</t>
  </si>
  <si>
    <t>FNS20</t>
  </si>
  <si>
    <t>SHRI SHIV MOTOR COMPANY</t>
  </si>
  <si>
    <t>FNS50</t>
  </si>
  <si>
    <t>SUDARSHAN AUTO STORES</t>
  </si>
  <si>
    <t>FNT02</t>
  </si>
  <si>
    <t>THE MOTOR LAND</t>
  </si>
  <si>
    <t>FNT10</t>
  </si>
  <si>
    <t>TANISH TRADING CO</t>
  </si>
  <si>
    <t>FNU05</t>
  </si>
  <si>
    <t>UTTAM AUTOMOBILES</t>
  </si>
  <si>
    <t>FNU21</t>
  </si>
  <si>
    <t>UNITED AUTOMOBILES</t>
  </si>
  <si>
    <t>FNX01</t>
  </si>
  <si>
    <t>XLERATE DRIVELINE INDIA LIMITED</t>
  </si>
  <si>
    <t>FSA04</t>
  </si>
  <si>
    <t>AMMAN AGENCIES</t>
  </si>
  <si>
    <t>FSA08</t>
  </si>
  <si>
    <t>A P R AUTOMOBILES-VIJAYWADA</t>
  </si>
  <si>
    <t>FSA09</t>
  </si>
  <si>
    <t>A P R AUTOMOBILES-NELLORE</t>
  </si>
  <si>
    <t>FSA17</t>
  </si>
  <si>
    <t>A.P.S.R.T.C - VIJAYWADA</t>
  </si>
  <si>
    <t>FSA18</t>
  </si>
  <si>
    <t>A.P.S.R.T.C - KADDAPPA</t>
  </si>
  <si>
    <t>FSA29</t>
  </si>
  <si>
    <t>AMALGAMATIONS REPCO LTD</t>
  </si>
  <si>
    <t>FSA64</t>
  </si>
  <si>
    <t>ASHOK LEYLAND LTD-BHANDARA</t>
  </si>
  <si>
    <t>FSA66</t>
  </si>
  <si>
    <t>AMBAL AGENCIES</t>
  </si>
  <si>
    <t>FSA67</t>
  </si>
  <si>
    <t>ASHOK LEYLAND LTD-HOSUR</t>
  </si>
  <si>
    <t>FSA88</t>
  </si>
  <si>
    <t>A.P.S.R.T.C - NELLORE</t>
  </si>
  <si>
    <t>FSA92</t>
  </si>
  <si>
    <t>A.P.S.R.T.C - VIZIANAGARAM</t>
  </si>
  <si>
    <t>FSB06</t>
  </si>
  <si>
    <t>Bee.Ee.S.AUTOMOTIVES</t>
  </si>
  <si>
    <t>FSB12</t>
  </si>
  <si>
    <t>FSB26</t>
  </si>
  <si>
    <t>FSB28</t>
  </si>
  <si>
    <t>FSJ03</t>
  </si>
  <si>
    <t>JAP AGENCIES PRIVATE LIMITED</t>
  </si>
  <si>
    <t>FSK01</t>
  </si>
  <si>
    <t>KOUSHIK AGENCIES</t>
  </si>
  <si>
    <t>FSK16</t>
  </si>
  <si>
    <t>KERALA STATE ROAD TRANSPORT CO-TRIVANDRUM</t>
  </si>
  <si>
    <t>FSL01</t>
  </si>
  <si>
    <t>THE LOTUSS INDUSTRY</t>
  </si>
  <si>
    <t>FSM68</t>
  </si>
  <si>
    <t>MANOJ AUTOMOBILES</t>
  </si>
  <si>
    <t>FSM69</t>
  </si>
  <si>
    <t>MIDRANGE COMPONENTS UNI (UNIT OF BRAKES INDIA PVT LTD)</t>
  </si>
  <si>
    <t>FSN01</t>
  </si>
  <si>
    <t>NAVIN AUTO SPARES AGENCIES</t>
  </si>
  <si>
    <t>FSR03</t>
  </si>
  <si>
    <t>LUK INDIA PRIVATE LIMITED-HOSUR</t>
  </si>
  <si>
    <t>FSR63</t>
  </si>
  <si>
    <t>FSS12</t>
  </si>
  <si>
    <t>SAM AGENCIES</t>
  </si>
  <si>
    <t>FSS18</t>
  </si>
  <si>
    <t>SRI PADMAVATHI AUTO TRADE CENTRE</t>
  </si>
  <si>
    <t>FSS19</t>
  </si>
  <si>
    <t>SCHAEFFLER INDIA LIMITED</t>
  </si>
  <si>
    <t>FSS20</t>
  </si>
  <si>
    <t>SUNMECH MOTOR PRIVATE LIMITED</t>
  </si>
  <si>
    <t>FSS30</t>
  </si>
  <si>
    <t>SAHNI AUTO AGENCIES,VIJAYWADA</t>
  </si>
  <si>
    <t>FSS36</t>
  </si>
  <si>
    <t>SHREE RAJA ENTERRPISES</t>
  </si>
  <si>
    <t>FSS92</t>
  </si>
  <si>
    <t>SIDDHARTHA SALES</t>
  </si>
  <si>
    <t>FST25</t>
  </si>
  <si>
    <t>TSRTC - UPPAL</t>
  </si>
  <si>
    <t>FST26</t>
  </si>
  <si>
    <t>TWIN DISC POWER TRANSMISSION PVT LTD</t>
  </si>
  <si>
    <t>FST64</t>
  </si>
  <si>
    <t>TRACTORS AND FARM EQUIPMENT LTD</t>
  </si>
  <si>
    <t>FST65</t>
  </si>
  <si>
    <t>TSRTC - KARIMNAGAR</t>
  </si>
  <si>
    <t>FSV27</t>
  </si>
  <si>
    <t>VPS ENTERPRISES</t>
  </si>
  <si>
    <t>FWA01</t>
  </si>
  <si>
    <t>ASHISH AUTO &amp; TRACTORS</t>
  </si>
  <si>
    <t>FWA02</t>
  </si>
  <si>
    <t>AKSHAY COMPONENTS PVT LTD</t>
  </si>
  <si>
    <t>FWA05</t>
  </si>
  <si>
    <t>AUTO POWER DISTRIBUTORS</t>
  </si>
  <si>
    <t>FWA08</t>
  </si>
  <si>
    <t>A.A. MALLA  AND COMPANY</t>
  </si>
  <si>
    <t>FWA69</t>
  </si>
  <si>
    <t>ALLIED TRADERS</t>
  </si>
  <si>
    <t>FWA72</t>
  </si>
  <si>
    <t>ANKITA ENTERPRISES</t>
  </si>
  <si>
    <t>FWB05</t>
  </si>
  <si>
    <t>B.K.ENTERPRISES</t>
  </si>
  <si>
    <t>FWB06</t>
  </si>
  <si>
    <t>BOMBAY AUTO AGENCIES</t>
  </si>
  <si>
    <t>FWB17</t>
  </si>
  <si>
    <t>BHARAT AUTOMOTIVE</t>
  </si>
  <si>
    <t>FWC03</t>
  </si>
  <si>
    <t>CHERRY MARKETING</t>
  </si>
  <si>
    <t>FWD04</t>
  </si>
  <si>
    <t>DOSHI AGENCIES</t>
  </si>
  <si>
    <t>FWD06</t>
  </si>
  <si>
    <t>DEEPAK AUTO CENTRE</t>
  </si>
  <si>
    <t>FWE08</t>
  </si>
  <si>
    <t>EXEDY INDIA LIMITED</t>
  </si>
  <si>
    <t>FWE26</t>
  </si>
  <si>
    <t>ENDURANCE TECHNOLOGIES LTD</t>
  </si>
  <si>
    <t>FWF04</t>
  </si>
  <si>
    <t>FLEETGUARD FILTERS PVT LTD</t>
  </si>
  <si>
    <t>FWG01</t>
  </si>
  <si>
    <t>G.S.R.T.C. - NADIAD</t>
  </si>
  <si>
    <t>FWG02</t>
  </si>
  <si>
    <t>GAKS AUTO PARTS</t>
  </si>
  <si>
    <t>FWG04</t>
  </si>
  <si>
    <t>G.S.R.T.C. - GODHRA</t>
  </si>
  <si>
    <t>FWG05</t>
  </si>
  <si>
    <t>G.S.R.T.C. - HIMATNAGAR</t>
  </si>
  <si>
    <t>FWG06</t>
  </si>
  <si>
    <t>G.S.R.T.C. - PALANPUR</t>
  </si>
  <si>
    <t>FWG07</t>
  </si>
  <si>
    <t>G.S.R.T.C. - BHARUCH</t>
  </si>
  <si>
    <t>FWG11</t>
  </si>
  <si>
    <t>G.S.R.T.C. - AHMEDABAD</t>
  </si>
  <si>
    <t>FWG12</t>
  </si>
  <si>
    <t>G.S.R.T.C.- BARODA</t>
  </si>
  <si>
    <t>FWG14</t>
  </si>
  <si>
    <t>G.S.R.T.C. -NARODA ROAD</t>
  </si>
  <si>
    <t>FWG15</t>
  </si>
  <si>
    <t>GSRTC - SUSPENSE</t>
  </si>
  <si>
    <t>FWG16</t>
  </si>
  <si>
    <t>GSRTC - MEHSANA</t>
  </si>
  <si>
    <t>FWG17</t>
  </si>
  <si>
    <t>G.S.R.T.C. - VALSAD</t>
  </si>
  <si>
    <t>FWG18</t>
  </si>
  <si>
    <t>G.S.R.T.C.-BHUJ</t>
  </si>
  <si>
    <t>FWG19</t>
  </si>
  <si>
    <t>G.S.R.T.C - JAMNAGAR</t>
  </si>
  <si>
    <t>FWG20</t>
  </si>
  <si>
    <t>G.S.R.T.C. - JUNAGADH</t>
  </si>
  <si>
    <t>FWG21</t>
  </si>
  <si>
    <t>G.S.R.T.C. - RAJKOT</t>
  </si>
  <si>
    <t>FWG23</t>
  </si>
  <si>
    <t>G.S.R.T.C. - SURAT</t>
  </si>
  <si>
    <t>FWG24</t>
  </si>
  <si>
    <t>G.S.R.T.C. - AMRELI</t>
  </si>
  <si>
    <t>FWG25</t>
  </si>
  <si>
    <t>G.S.R.T.C. - BHAVNAGAR</t>
  </si>
  <si>
    <t>FWG83</t>
  </si>
  <si>
    <t>G.G. ASSOCIATES - JABALPUR</t>
  </si>
  <si>
    <t>FWG84</t>
  </si>
  <si>
    <t>G.G. ASSOCIATES - INDORE</t>
  </si>
  <si>
    <t>FWG86</t>
  </si>
  <si>
    <t>GHATGE PATIL INDUSTRIES LTD.</t>
  </si>
  <si>
    <t>FWG88</t>
  </si>
  <si>
    <t>GENERAL TRADERS</t>
  </si>
  <si>
    <t>FWH02</t>
  </si>
  <si>
    <t>HARDEEP AUTOMOBILE</t>
  </si>
  <si>
    <t>FWH03</t>
  </si>
  <si>
    <t>HITESH ENTERPRISES</t>
  </si>
  <si>
    <t>FWJ01</t>
  </si>
  <si>
    <t>JASNOOR MOTORS</t>
  </si>
  <si>
    <t>FWJ03</t>
  </si>
  <si>
    <t>JASWANI MOTORS &amp; TRACTORS</t>
  </si>
  <si>
    <t>FWJ31</t>
  </si>
  <si>
    <t>JAYSHREE INDUSTRIES</t>
  </si>
  <si>
    <t>FWK16</t>
  </si>
  <si>
    <t>KOLHAPUR MUNICIPAL TRANSPORT</t>
  </si>
  <si>
    <t>FWK19</t>
  </si>
  <si>
    <t>KIRLOSKAR OIL ENGINES LIMITED</t>
  </si>
  <si>
    <t>FWK93</t>
  </si>
  <si>
    <t>KADAMBA TRANSPORT CORPN LTD</t>
  </si>
  <si>
    <t>FWL84</t>
  </si>
  <si>
    <t>LABH SINGH SONS</t>
  </si>
  <si>
    <t>FWM05</t>
  </si>
  <si>
    <t>M.S.R.T.C. - PALGHAR</t>
  </si>
  <si>
    <t>FWM06</t>
  </si>
  <si>
    <t>M.S.R.T.C - AMRAVATI</t>
  </si>
  <si>
    <t>FWM07</t>
  </si>
  <si>
    <t>M.S.R.T.C. - SANGLI</t>
  </si>
  <si>
    <t>FWM08</t>
  </si>
  <si>
    <t>M.S.R.T.C - NAGPUR</t>
  </si>
  <si>
    <t>FWM09</t>
  </si>
  <si>
    <t>M.S.R.T.C - PARBHANI</t>
  </si>
  <si>
    <t>FWM10</t>
  </si>
  <si>
    <t>M.S.R.T.C - LATUR</t>
  </si>
  <si>
    <t>FWM12</t>
  </si>
  <si>
    <t>M.S.R.T.C - BEED</t>
  </si>
  <si>
    <t>FWM13</t>
  </si>
  <si>
    <t>M.S.R.T.C - KANKAVLI</t>
  </si>
  <si>
    <t>FWM14</t>
  </si>
  <si>
    <t>M.S.R.T.C - AURANGABAD</t>
  </si>
  <si>
    <t>FWM15</t>
  </si>
  <si>
    <t>M.S.R.T.C. - BULDHANA</t>
  </si>
  <si>
    <t>FWM16</t>
  </si>
  <si>
    <t>M.S.R.T.C -  MUMBAI</t>
  </si>
  <si>
    <t>FWM17</t>
  </si>
  <si>
    <t>M.S.R.T.C. - THANE</t>
  </si>
  <si>
    <t>FWM19</t>
  </si>
  <si>
    <t>M.S.R.T.C.- AHMEDNAGAR</t>
  </si>
  <si>
    <t>FWM21</t>
  </si>
  <si>
    <t>M.S.R.T.C - DHULE</t>
  </si>
  <si>
    <t>FWM22</t>
  </si>
  <si>
    <t>M.S.R.T.C. - PEN</t>
  </si>
  <si>
    <t>FWM23</t>
  </si>
  <si>
    <t>M.S.R.T.C - KOLHAPUR</t>
  </si>
  <si>
    <t>FWM24</t>
  </si>
  <si>
    <t>MSRTC RATNAGIRI</t>
  </si>
  <si>
    <t>FWM25</t>
  </si>
  <si>
    <t>M.S.R.T.C - NASIK</t>
  </si>
  <si>
    <t>FWM26</t>
  </si>
  <si>
    <t>M.S.R.T.C - SOLAPUR</t>
  </si>
  <si>
    <t>FWM27</t>
  </si>
  <si>
    <t>M.S.R.T.C. - NANDED</t>
  </si>
  <si>
    <t>FWM28</t>
  </si>
  <si>
    <t>M.S.R.T.C. - SATARA</t>
  </si>
  <si>
    <t>FWM29</t>
  </si>
  <si>
    <t>M.S.R.T.C. - AKOLA</t>
  </si>
  <si>
    <t>FWM30</t>
  </si>
  <si>
    <t>M.S.R.T.C  - JALGAON</t>
  </si>
  <si>
    <t>FWM50</t>
  </si>
  <si>
    <t>MEGHA MOTORS</t>
  </si>
  <si>
    <t>FWM55</t>
  </si>
  <si>
    <t>M.S.R.T.C. - OSMANABAD</t>
  </si>
  <si>
    <t>FWM56</t>
  </si>
  <si>
    <t>M.S.R.T.C. - WARDHA</t>
  </si>
  <si>
    <t>FWM57</t>
  </si>
  <si>
    <t>M.S.R.T.C. - BHANDARA</t>
  </si>
  <si>
    <t>FWM58</t>
  </si>
  <si>
    <t>MSRTC-BARAMATI</t>
  </si>
  <si>
    <t>FWM59</t>
  </si>
  <si>
    <t>MSL DRIVELINE SYSTEMS LTD</t>
  </si>
  <si>
    <t>FWM61</t>
  </si>
  <si>
    <t>M.S.R.T.C. - YAVATMAL</t>
  </si>
  <si>
    <t>FWM63</t>
  </si>
  <si>
    <t>M.S.R.T.C. - DAPODI PUNE</t>
  </si>
  <si>
    <t>FWM64</t>
  </si>
  <si>
    <t>M.S.R.T.C. - PUNE</t>
  </si>
  <si>
    <t>FWM65</t>
  </si>
  <si>
    <t>MAHINDRA &amp; MAHINDRA LTD (VADGAON)</t>
  </si>
  <si>
    <t>FWM66</t>
  </si>
  <si>
    <t>M.S.R.T.C. - CHANDRAPUR</t>
  </si>
  <si>
    <t>FWM67</t>
  </si>
  <si>
    <t>M.S.R.T.C. - JALNA</t>
  </si>
  <si>
    <t>FWM70</t>
  </si>
  <si>
    <t>MAINI AUTO AGENCIES PVT LTD</t>
  </si>
  <si>
    <t>FWM76</t>
  </si>
  <si>
    <t>MSRTC  SUSPENSE</t>
  </si>
  <si>
    <t>FWM92</t>
  </si>
  <si>
    <t>MAHINDRA &amp; MAHINDRA LTD</t>
  </si>
  <si>
    <t>FWM94</t>
  </si>
  <si>
    <t>MANGALA MOTORS</t>
  </si>
  <si>
    <t>FWN03</t>
  </si>
  <si>
    <t>NANDED AUTO SERVICE</t>
  </si>
  <si>
    <t>FWN11</t>
  </si>
  <si>
    <t>NIROO &amp; CO</t>
  </si>
  <si>
    <t>FWN12</t>
  </si>
  <si>
    <t>NARENDRA BEARING &amp; AUTOMOBILES</t>
  </si>
  <si>
    <t>FWN16</t>
  </si>
  <si>
    <t>NAVI MUMBAI MUNCIPAL TRANSPORT</t>
  </si>
  <si>
    <t>FWP05</t>
  </si>
  <si>
    <t>PETHE BRAKE MOTORS PVT.LTD.</t>
  </si>
  <si>
    <t>FWP06</t>
  </si>
  <si>
    <t>PETHE ENGINEERING PRIVATE LTD.</t>
  </si>
  <si>
    <t>FWP11</t>
  </si>
  <si>
    <t>POONA ENTERPRISES</t>
  </si>
  <si>
    <t>FWP12</t>
  </si>
  <si>
    <t>P &amp; P BRAKES &amp; CLUTCHES PVT LTD</t>
  </si>
  <si>
    <t>FWP16</t>
  </si>
  <si>
    <t>PUNE MAHANAGAR PARIVAHAN MAHAMANDAL LIMITED</t>
  </si>
  <si>
    <t>FWR05</t>
  </si>
  <si>
    <t>RAICAM AUTOMOTIVE PRIVATE LIMITED</t>
  </si>
  <si>
    <t>FWR48</t>
  </si>
  <si>
    <t>R.S.D. AUTO ENTERPRISES</t>
  </si>
  <si>
    <t>FWS05</t>
  </si>
  <si>
    <t>SHRUSHTI PRESSING</t>
  </si>
  <si>
    <t>FWS09</t>
  </si>
  <si>
    <t>SANDAL MOTORS PVT LTD</t>
  </si>
  <si>
    <t>FWS12</t>
  </si>
  <si>
    <t>SHREE VINAYAK AUTOMOTIVES</t>
  </si>
  <si>
    <t>FWS14</t>
  </si>
  <si>
    <t>SAHIB SINGH &amp; SONS</t>
  </si>
  <si>
    <t>FWT04</t>
  </si>
  <si>
    <t>TATA MOTORS LIMITED</t>
  </si>
  <si>
    <t>FWT06</t>
  </si>
  <si>
    <t>TIRTH AGRO TECHNOLOGY PVT LTD</t>
  </si>
  <si>
    <t>FWT26</t>
  </si>
  <si>
    <t>THANE MUNICIPAL TRANSPORT,</t>
  </si>
  <si>
    <t>FWT41</t>
  </si>
  <si>
    <t>TESCO INDUSTRIES</t>
  </si>
  <si>
    <t>FWT42</t>
  </si>
  <si>
    <t>TRIMURTI ENTERPRISES</t>
  </si>
  <si>
    <t>FWU01</t>
  </si>
  <si>
    <t>UGC SUPPLY CHAIN SOLUTIONS PVT LTD</t>
  </si>
  <si>
    <t>FWV07</t>
  </si>
  <si>
    <t>VARDHAMAN DISTRIBUTOR</t>
  </si>
  <si>
    <t>FWV31</t>
  </si>
  <si>
    <t>VE COMMERCIAL VEHICLES LTD</t>
  </si>
  <si>
    <t>FWV32</t>
  </si>
  <si>
    <t>VIDHYA  AGRO INDUSTRIES</t>
  </si>
  <si>
    <t>FWY04</t>
  </si>
  <si>
    <t>YASH MARKETING</t>
  </si>
  <si>
    <t>FXA06</t>
  </si>
  <si>
    <t>ANMENS &amp; YOUSUF TRADING CO.,</t>
  </si>
  <si>
    <t>FXB06</t>
  </si>
  <si>
    <t>B.K. ENTERPRISE</t>
  </si>
  <si>
    <t>FXD12</t>
  </si>
  <si>
    <t>DOBAC INTERNATIONAL S.A.</t>
  </si>
  <si>
    <t>FXE19</t>
  </si>
  <si>
    <t>EGE DURU PAZARLAMA LOJISTIK TASIMACILIK TICARET A.S.</t>
  </si>
  <si>
    <t>FXG15</t>
  </si>
  <si>
    <t>G.N.EXPORTS</t>
  </si>
  <si>
    <t>FXM22</t>
  </si>
  <si>
    <t>MODERN EGYPT CO</t>
  </si>
  <si>
    <t>FXN14</t>
  </si>
  <si>
    <t>NB PARTS GMBH</t>
  </si>
  <si>
    <t>FXP41</t>
  </si>
  <si>
    <t>FXS37</t>
  </si>
  <si>
    <t>SATYDIP INTERNATIONAL PVT LTD</t>
  </si>
  <si>
    <t>FXT33</t>
  </si>
  <si>
    <t>TWIN DISC INCORPORATED</t>
  </si>
  <si>
    <t>FXW05</t>
  </si>
  <si>
    <t>WESTINGHOUSE BRAKE &amp; EQUIPMENT</t>
  </si>
  <si>
    <t>REGION</t>
  </si>
  <si>
    <t>N</t>
  </si>
  <si>
    <t>S</t>
  </si>
  <si>
    <t>SEGMENT</t>
  </si>
  <si>
    <t>RAILWAY</t>
  </si>
  <si>
    <t>STU</t>
  </si>
  <si>
    <t>Export</t>
  </si>
  <si>
    <t>A DIV</t>
  </si>
  <si>
    <t>F DIV</t>
  </si>
  <si>
    <t>O.E.</t>
  </si>
  <si>
    <t>GOVT / INST</t>
  </si>
  <si>
    <t>SUSP</t>
  </si>
  <si>
    <t>MISC</t>
  </si>
  <si>
    <t>A DIVISION</t>
  </si>
  <si>
    <t>REGION : EAST</t>
  </si>
  <si>
    <t>Debtors Aged Analysis as on 30.11.20</t>
  </si>
  <si>
    <t>REGION : WEST</t>
  </si>
  <si>
    <t>REGION : SOUTH</t>
  </si>
  <si>
    <t>F DIVISION</t>
  </si>
  <si>
    <t>REGION : NORTH</t>
  </si>
  <si>
    <t>REGION : EXPORT</t>
  </si>
  <si>
    <t>REGION : OTHERS</t>
  </si>
  <si>
    <t>SEGMENT : O.E.</t>
  </si>
  <si>
    <t>EAST</t>
  </si>
  <si>
    <t xml:space="preserve">WEST  </t>
  </si>
  <si>
    <t>SOUTH</t>
  </si>
  <si>
    <t>NORTH</t>
  </si>
  <si>
    <t>SEGMENT : RAILWAY</t>
  </si>
  <si>
    <t xml:space="preserve">WEST </t>
  </si>
  <si>
    <t>SEGMENT : STU</t>
  </si>
  <si>
    <t>WEST</t>
  </si>
  <si>
    <t>SUMMARY REGIONWISE</t>
  </si>
  <si>
    <t>31-60 Days</t>
  </si>
  <si>
    <t>EXPORT</t>
  </si>
  <si>
    <t>TOTAL REGION</t>
  </si>
  <si>
    <t>SUMMARY SEGMENTWISE</t>
  </si>
  <si>
    <t>TOTAL SEGMENT</t>
  </si>
  <si>
    <t>30.10.20</t>
  </si>
  <si>
    <t>done</t>
  </si>
  <si>
    <t>DONE</t>
  </si>
  <si>
    <t>SEGMENT : TRADE</t>
  </si>
  <si>
    <t>TOTAL</t>
  </si>
  <si>
    <t>O.E</t>
  </si>
  <si>
    <t>TRADE</t>
  </si>
  <si>
    <t xml:space="preserve">WEST Region Total </t>
  </si>
  <si>
    <t>EAST Region Total</t>
  </si>
  <si>
    <t>SOUTH Region Total</t>
  </si>
  <si>
    <t xml:space="preserve">NORTH  Region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</si>
</sst>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1" applyNumberFormat="1" applyFont="1"/>
    <xf numFmtId="164" fontId="0" fillId="0" borderId="0" xfId="1" applyNumberFormat="1" applyFont="1"/>
    <xf numFmtId="164" fontId="1" fillId="0" borderId="0" xfId="1" applyNumberFormat="1" applyFont="1"/>
    <xf numFmtId="164" fontId="3" fillId="0" borderId="0" xfId="1" applyNumberFormat="1" applyFont="1"/>
    <xf numFmtId="164" fontId="1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164" fontId="1" fillId="0" borderId="3" xfId="1" applyNumberFormat="1" applyFont="1" applyBorder="1"/>
    <xf numFmtId="0" fontId="7" fillId="0" borderId="0" xfId="0" applyFont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164" fontId="0" fillId="0" borderId="5" xfId="1" applyNumberFormat="1" applyFont="1" applyBorder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164" fontId="0" fillId="0" borderId="6" xfId="1" applyNumberFormat="1" applyFont="1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/>
    </xf>
    <xf numFmtId="164" fontId="2" fillId="0" borderId="1" xfId="1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0" borderId="2" xfId="0" applyFont="1" applyBorder="1" applyAlignment="1">
      <alignment horizontal="center"/>
    </xf>
    <xf numFmtId="164" fontId="9" fillId="0" borderId="3" xfId="0" applyNumberFormat="1" applyFont="1" applyBorder="1"/>
    <xf numFmtId="164" fontId="9" fillId="0" borderId="10" xfId="0" applyNumberFormat="1" applyFont="1" applyBorder="1"/>
    <xf numFmtId="164" fontId="9" fillId="0" borderId="4" xfId="0" applyNumberFormat="1" applyFont="1" applyBorder="1"/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/>
    <xf numFmtId="164" fontId="0" fillId="0" borderId="0" xfId="0" applyNumberFormat="1"/>
    <xf numFmtId="1" fontId="0" fillId="0" borderId="0" xfId="0" applyNumberFormat="1"/>
    <xf numFmtId="0" fontId="9" fillId="0" borderId="1" xfId="0" applyFont="1" applyBorder="1" applyAlignment="1">
      <alignment horizontal="center"/>
    </xf>
    <xf numFmtId="164" fontId="9" fillId="0" borderId="1" xfId="1" applyNumberFormat="1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/>
    <xf numFmtId="164" fontId="0" fillId="0" borderId="0" xfId="0" applyNumberFormat="1" applyFont="1"/>
    <xf numFmtId="0" fontId="0" fillId="0" borderId="11" xfId="0" applyFont="1" applyFill="1" applyBorder="1"/>
    <xf numFmtId="0" fontId="0" fillId="0" borderId="0" xfId="0" applyFont="1" applyFill="1" applyBorder="1"/>
    <xf numFmtId="0" fontId="4" fillId="0" borderId="1" xfId="0" applyFont="1" applyBorder="1"/>
    <xf numFmtId="164" fontId="4" fillId="0" borderId="1" xfId="1" applyNumberFormat="1" applyFont="1" applyBorder="1"/>
    <xf numFmtId="0" fontId="4" fillId="0" borderId="5" xfId="0" applyFont="1" applyBorder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BTORS\HCL\2020-21\2%20MAY%2020\1%20DEBTORS%20AGED%20ANALYSIS%203105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WORKING"/>
      <sheetName val="FINAL"/>
      <sheetName val="SUMMARY"/>
      <sheetName val="EAST"/>
      <sheetName val="WEST"/>
      <sheetName val="SOUTH"/>
      <sheetName val="NORTH"/>
      <sheetName val="EXPORT"/>
      <sheetName val="OTHERS"/>
      <sheetName val="O.E."/>
      <sheetName val="RAILWAY"/>
      <sheetName val="STU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4"/>
  <sheetViews>
    <sheetView topLeftCell="A10" workbookViewId="0">
      <pane ySplit="4" topLeftCell="A318" activePane="bottomLeft" state="frozen"/>
      <selection activeCell="C336" sqref="C336"/>
      <selection pane="bottomLeft" activeCell="C336" sqref="C336"/>
    </sheetView>
  </sheetViews>
  <sheetFormatPr defaultRowHeight="15" x14ac:dyDescent="0.25"/>
  <cols>
    <col min="1" max="1" width="10.140625" style="2" bestFit="1" customWidth="1"/>
    <col min="2" max="2" width="30.28515625" customWidth="1"/>
    <col min="3" max="3" width="12.85546875" style="7" customWidth="1"/>
    <col min="4" max="4" width="15.28515625" style="7" bestFit="1" customWidth="1"/>
    <col min="5" max="6" width="14.28515625" style="7" bestFit="1" customWidth="1"/>
    <col min="7" max="7" width="15" style="7" bestFit="1" customWidth="1"/>
    <col min="8" max="8" width="14.85546875" style="7" bestFit="1" customWidth="1"/>
    <col min="9" max="9" width="15.28515625" style="7" bestFit="1" customWidth="1"/>
    <col min="10" max="10" width="8.85546875" style="2"/>
    <col min="11" max="11" width="13.7109375" style="2" customWidth="1"/>
  </cols>
  <sheetData>
    <row r="1" spans="1:11" ht="17.45" x14ac:dyDescent="0.35">
      <c r="C1" s="6" t="s">
        <v>0</v>
      </c>
    </row>
    <row r="4" spans="1:11" ht="14.45" x14ac:dyDescent="0.3">
      <c r="A4" s="3" t="s">
        <v>2</v>
      </c>
      <c r="G4" s="8" t="s">
        <v>3</v>
      </c>
      <c r="H4" s="9" t="s">
        <v>4</v>
      </c>
    </row>
    <row r="5" spans="1:11" ht="14.45" x14ac:dyDescent="0.3">
      <c r="A5" s="4">
        <v>44167</v>
      </c>
    </row>
    <row r="8" spans="1:11" ht="14.45" x14ac:dyDescent="0.3">
      <c r="B8" s="1" t="s">
        <v>5</v>
      </c>
      <c r="C8" s="8" t="s">
        <v>6</v>
      </c>
      <c r="D8" s="7" t="s">
        <v>7</v>
      </c>
    </row>
    <row r="9" spans="1:11" ht="14.45" x14ac:dyDescent="0.3">
      <c r="B9" s="1" t="s">
        <v>8</v>
      </c>
      <c r="C9" s="8" t="s">
        <v>9</v>
      </c>
      <c r="D9" s="7" t="s">
        <v>7</v>
      </c>
    </row>
    <row r="10" spans="1:11" ht="14.45" x14ac:dyDescent="0.3">
      <c r="B10" s="1" t="s">
        <v>10</v>
      </c>
      <c r="C10" s="8" t="s">
        <v>11</v>
      </c>
      <c r="D10" s="7" t="s">
        <v>7</v>
      </c>
    </row>
    <row r="11" spans="1:11" ht="14.45" x14ac:dyDescent="0.3">
      <c r="B11" s="1" t="s">
        <v>12</v>
      </c>
      <c r="C11" s="8" t="s">
        <v>13</v>
      </c>
      <c r="D11" s="7" t="s">
        <v>5</v>
      </c>
    </row>
    <row r="12" spans="1:11" ht="14.45" x14ac:dyDescent="0.3">
      <c r="B12" s="1" t="s">
        <v>14</v>
      </c>
    </row>
    <row r="13" spans="1:11" ht="14.45" x14ac:dyDescent="0.3">
      <c r="A13" s="5" t="s">
        <v>15</v>
      </c>
      <c r="B13" s="5" t="s">
        <v>16</v>
      </c>
      <c r="C13" s="10" t="s">
        <v>17</v>
      </c>
      <c r="D13" s="10" t="s">
        <v>18</v>
      </c>
      <c r="E13" s="10" t="s">
        <v>19</v>
      </c>
      <c r="F13" s="10" t="s">
        <v>20</v>
      </c>
      <c r="G13" s="10" t="s">
        <v>21</v>
      </c>
      <c r="H13" s="10" t="s">
        <v>22</v>
      </c>
      <c r="I13" s="10" t="s">
        <v>23</v>
      </c>
      <c r="J13" s="10" t="s">
        <v>655</v>
      </c>
      <c r="K13" s="10" t="s">
        <v>658</v>
      </c>
    </row>
    <row r="14" spans="1:11" ht="14.45" x14ac:dyDescent="0.3">
      <c r="A14" s="5" t="s">
        <v>24</v>
      </c>
      <c r="B14" t="s">
        <v>25</v>
      </c>
      <c r="C14" s="7">
        <v>7123.6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f>SUM(C14:H14)</f>
        <v>7123.6</v>
      </c>
      <c r="J14" s="2" t="s">
        <v>657</v>
      </c>
      <c r="K14" s="2" t="s">
        <v>665</v>
      </c>
    </row>
    <row r="15" spans="1:11" ht="14.45" x14ac:dyDescent="0.3">
      <c r="A15" s="5" t="s">
        <v>26</v>
      </c>
      <c r="B15" t="s">
        <v>27</v>
      </c>
      <c r="C15" s="7">
        <v>0</v>
      </c>
      <c r="D15" s="7">
        <v>0</v>
      </c>
      <c r="E15" s="7">
        <v>0</v>
      </c>
      <c r="F15" s="7">
        <v>373966.74</v>
      </c>
      <c r="G15" s="7">
        <v>429007.39</v>
      </c>
      <c r="H15" s="7">
        <v>-164256</v>
      </c>
      <c r="I15" s="7">
        <f t="shared" ref="I15:I76" si="0">SUM(C15:H15)</f>
        <v>638718.13</v>
      </c>
      <c r="J15" s="2" t="str">
        <f t="shared" ref="J15:J76" si="1">MID(A15,2,1)</f>
        <v>E</v>
      </c>
      <c r="K15" s="2" t="s">
        <v>662</v>
      </c>
    </row>
    <row r="16" spans="1:11" ht="14.45" x14ac:dyDescent="0.3">
      <c r="A16" s="5" t="s">
        <v>28</v>
      </c>
      <c r="B16" t="s">
        <v>29</v>
      </c>
      <c r="C16" s="7">
        <v>0</v>
      </c>
      <c r="D16" s="7">
        <v>273751.09000000003</v>
      </c>
      <c r="E16" s="7">
        <v>0</v>
      </c>
      <c r="F16" s="7">
        <v>0</v>
      </c>
      <c r="G16" s="7">
        <v>0</v>
      </c>
      <c r="H16" s="7">
        <v>0</v>
      </c>
      <c r="I16" s="7">
        <f t="shared" si="0"/>
        <v>273751.09000000003</v>
      </c>
      <c r="J16" s="2" t="str">
        <f t="shared" si="1"/>
        <v>E</v>
      </c>
      <c r="K16" s="2" t="s">
        <v>662</v>
      </c>
    </row>
    <row r="17" spans="1:11" ht="14.45" x14ac:dyDescent="0.3">
      <c r="A17" s="5" t="s">
        <v>30</v>
      </c>
      <c r="B17" t="s">
        <v>31</v>
      </c>
      <c r="C17" s="7">
        <v>0</v>
      </c>
      <c r="D17" s="7">
        <v>97664</v>
      </c>
      <c r="E17" s="7">
        <v>0</v>
      </c>
      <c r="F17" s="7">
        <v>0</v>
      </c>
      <c r="G17" s="7">
        <v>0</v>
      </c>
      <c r="H17" s="7">
        <v>0</v>
      </c>
      <c r="I17" s="7">
        <f t="shared" si="0"/>
        <v>97664</v>
      </c>
      <c r="J17" s="2" t="str">
        <f t="shared" si="1"/>
        <v>E</v>
      </c>
      <c r="K17" s="2" t="s">
        <v>659</v>
      </c>
    </row>
    <row r="18" spans="1:11" ht="14.45" x14ac:dyDescent="0.3">
      <c r="A18" s="5" t="s">
        <v>32</v>
      </c>
      <c r="B18" t="s">
        <v>33</v>
      </c>
      <c r="C18" s="7">
        <v>0</v>
      </c>
      <c r="D18" s="7">
        <v>0</v>
      </c>
      <c r="E18" s="7">
        <v>0</v>
      </c>
      <c r="F18" s="7">
        <v>111554.17</v>
      </c>
      <c r="G18" s="7">
        <v>260589.59</v>
      </c>
      <c r="H18" s="7">
        <v>0</v>
      </c>
      <c r="I18" s="7">
        <f t="shared" si="0"/>
        <v>372143.76</v>
      </c>
      <c r="J18" s="2" t="str">
        <f t="shared" si="1"/>
        <v>E</v>
      </c>
      <c r="K18" s="2" t="s">
        <v>659</v>
      </c>
    </row>
    <row r="19" spans="1:11" ht="14.45" x14ac:dyDescent="0.3">
      <c r="A19" s="5" t="s">
        <v>34</v>
      </c>
      <c r="B19" t="s">
        <v>35</v>
      </c>
      <c r="C19" s="7">
        <v>0</v>
      </c>
      <c r="D19" s="7">
        <v>0</v>
      </c>
      <c r="E19" s="7">
        <v>0</v>
      </c>
      <c r="F19" s="7">
        <v>0</v>
      </c>
      <c r="G19" s="7">
        <v>88699.26</v>
      </c>
      <c r="H19" s="7">
        <v>0</v>
      </c>
      <c r="I19" s="7">
        <f t="shared" si="0"/>
        <v>88699.26</v>
      </c>
      <c r="J19" s="2" t="str">
        <f t="shared" si="1"/>
        <v>E</v>
      </c>
      <c r="K19" s="2" t="s">
        <v>659</v>
      </c>
    </row>
    <row r="20" spans="1:11" ht="14.45" x14ac:dyDescent="0.3">
      <c r="A20" s="5" t="s">
        <v>36</v>
      </c>
      <c r="B20" t="s">
        <v>33</v>
      </c>
      <c r="C20" s="7">
        <v>1890672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f t="shared" si="0"/>
        <v>1890672</v>
      </c>
      <c r="J20" s="2" t="str">
        <f t="shared" si="1"/>
        <v>E</v>
      </c>
      <c r="K20" s="2" t="s">
        <v>659</v>
      </c>
    </row>
    <row r="21" spans="1:11" ht="14.45" x14ac:dyDescent="0.3">
      <c r="A21" s="5" t="s">
        <v>37</v>
      </c>
      <c r="B21" t="s">
        <v>38</v>
      </c>
      <c r="C21" s="7">
        <v>11078200</v>
      </c>
      <c r="D21" s="7">
        <v>0</v>
      </c>
      <c r="E21" s="7">
        <v>0</v>
      </c>
      <c r="F21" s="7">
        <v>1232740.51</v>
      </c>
      <c r="G21" s="7">
        <v>0</v>
      </c>
      <c r="H21" s="7">
        <v>0</v>
      </c>
      <c r="I21" s="7">
        <f t="shared" si="0"/>
        <v>12310940.51</v>
      </c>
      <c r="J21" s="2" t="str">
        <f t="shared" si="1"/>
        <v>E</v>
      </c>
      <c r="K21" s="2" t="s">
        <v>659</v>
      </c>
    </row>
    <row r="22" spans="1:11" ht="14.45" x14ac:dyDescent="0.3">
      <c r="A22" s="5" t="s">
        <v>39</v>
      </c>
      <c r="B22" t="s">
        <v>40</v>
      </c>
      <c r="C22" s="7">
        <v>840750</v>
      </c>
      <c r="D22" s="7">
        <v>6584.75</v>
      </c>
      <c r="E22" s="7">
        <v>0</v>
      </c>
      <c r="F22" s="7">
        <v>22420</v>
      </c>
      <c r="G22" s="7">
        <v>0</v>
      </c>
      <c r="H22" s="7">
        <v>0</v>
      </c>
      <c r="I22" s="7">
        <f t="shared" si="0"/>
        <v>869754.75</v>
      </c>
      <c r="J22" s="2" t="str">
        <f t="shared" si="1"/>
        <v>E</v>
      </c>
      <c r="K22" s="2" t="s">
        <v>665</v>
      </c>
    </row>
    <row r="23" spans="1:11" ht="14.45" x14ac:dyDescent="0.3">
      <c r="A23" s="5" t="s">
        <v>41</v>
      </c>
      <c r="B23" t="s">
        <v>42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-448.88</v>
      </c>
      <c r="I23" s="7">
        <f t="shared" si="0"/>
        <v>-448.88</v>
      </c>
      <c r="J23" s="2" t="str">
        <f t="shared" si="1"/>
        <v>E</v>
      </c>
      <c r="K23" s="2" t="s">
        <v>662</v>
      </c>
    </row>
    <row r="24" spans="1:11" ht="14.45" x14ac:dyDescent="0.3">
      <c r="A24" s="5" t="s">
        <v>43</v>
      </c>
      <c r="B24" t="s">
        <v>44</v>
      </c>
      <c r="C24" s="7">
        <v>0</v>
      </c>
      <c r="D24" s="7">
        <v>0</v>
      </c>
      <c r="E24" s="7">
        <v>0</v>
      </c>
      <c r="F24" s="7">
        <v>0</v>
      </c>
      <c r="G24" s="7">
        <v>3699</v>
      </c>
      <c r="H24" s="7">
        <v>0</v>
      </c>
      <c r="I24" s="7">
        <f t="shared" si="0"/>
        <v>3699</v>
      </c>
      <c r="J24" s="2" t="str">
        <f t="shared" si="1"/>
        <v>E</v>
      </c>
      <c r="K24" s="2" t="s">
        <v>659</v>
      </c>
    </row>
    <row r="25" spans="1:11" ht="14.45" x14ac:dyDescent="0.3">
      <c r="A25" s="5" t="s">
        <v>45</v>
      </c>
      <c r="B25" t="s">
        <v>46</v>
      </c>
      <c r="C25" s="7">
        <v>47174.400000000001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f t="shared" si="0"/>
        <v>47174.400000000001</v>
      </c>
      <c r="J25" s="2" t="str">
        <f t="shared" si="1"/>
        <v>E</v>
      </c>
      <c r="K25" s="2" t="s">
        <v>659</v>
      </c>
    </row>
    <row r="26" spans="1:11" ht="14.45" x14ac:dyDescent="0.3">
      <c r="A26" s="5" t="s">
        <v>47</v>
      </c>
      <c r="B26" t="s">
        <v>48</v>
      </c>
      <c r="C26" s="7">
        <v>1105440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f t="shared" si="0"/>
        <v>1105440</v>
      </c>
      <c r="J26" s="2" t="str">
        <f t="shared" si="1"/>
        <v>E</v>
      </c>
      <c r="K26" s="2" t="s">
        <v>659</v>
      </c>
    </row>
    <row r="27" spans="1:11" ht="14.45" x14ac:dyDescent="0.3">
      <c r="A27" s="5" t="s">
        <v>49</v>
      </c>
      <c r="B27" t="s">
        <v>50</v>
      </c>
      <c r="C27" s="7">
        <v>0</v>
      </c>
      <c r="D27" s="7">
        <v>3972371.2</v>
      </c>
      <c r="E27" s="7">
        <v>2065475.48</v>
      </c>
      <c r="F27" s="7">
        <v>352546</v>
      </c>
      <c r="G27" s="7">
        <v>2269306.52</v>
      </c>
      <c r="H27" s="7">
        <v>0</v>
      </c>
      <c r="I27" s="7">
        <f t="shared" si="0"/>
        <v>8659699.1999999993</v>
      </c>
      <c r="J27" s="2" t="str">
        <f t="shared" si="1"/>
        <v>E</v>
      </c>
      <c r="K27" s="2" t="s">
        <v>659</v>
      </c>
    </row>
    <row r="28" spans="1:11" ht="14.45" x14ac:dyDescent="0.3">
      <c r="A28" s="5" t="s">
        <v>51</v>
      </c>
      <c r="B28" t="s">
        <v>52</v>
      </c>
      <c r="C28" s="7">
        <v>0</v>
      </c>
      <c r="D28" s="7">
        <v>52200.2</v>
      </c>
      <c r="E28" s="7">
        <v>0</v>
      </c>
      <c r="F28" s="7">
        <v>1754368</v>
      </c>
      <c r="G28" s="7">
        <v>900411.22</v>
      </c>
      <c r="H28" s="7">
        <v>0</v>
      </c>
      <c r="I28" s="7">
        <f t="shared" si="0"/>
        <v>2706979.42</v>
      </c>
      <c r="J28" s="2" t="str">
        <f t="shared" si="1"/>
        <v>E</v>
      </c>
      <c r="K28" s="2" t="s">
        <v>659</v>
      </c>
    </row>
    <row r="29" spans="1:11" ht="14.45" x14ac:dyDescent="0.3">
      <c r="A29" s="5" t="s">
        <v>53</v>
      </c>
      <c r="B29" t="s">
        <v>54</v>
      </c>
      <c r="C29" s="7">
        <v>0</v>
      </c>
      <c r="D29" s="7">
        <v>1948800</v>
      </c>
      <c r="E29" s="7">
        <v>0</v>
      </c>
      <c r="F29" s="7">
        <v>0</v>
      </c>
      <c r="G29" s="7">
        <v>0</v>
      </c>
      <c r="H29" s="7">
        <v>0</v>
      </c>
      <c r="I29" s="7">
        <f t="shared" si="0"/>
        <v>1948800</v>
      </c>
      <c r="J29" s="2" t="str">
        <f t="shared" si="1"/>
        <v>E</v>
      </c>
      <c r="K29" s="2" t="s">
        <v>659</v>
      </c>
    </row>
    <row r="30" spans="1:11" ht="14.45" x14ac:dyDescent="0.3">
      <c r="A30" s="5" t="s">
        <v>55</v>
      </c>
      <c r="B30" t="s">
        <v>56</v>
      </c>
      <c r="C30" s="7">
        <v>0</v>
      </c>
      <c r="D30" s="7">
        <v>0</v>
      </c>
      <c r="E30" s="7">
        <v>0</v>
      </c>
      <c r="F30" s="7">
        <v>0</v>
      </c>
      <c r="G30" s="7">
        <v>9382.81</v>
      </c>
      <c r="H30" s="7">
        <v>0</v>
      </c>
      <c r="I30" s="7">
        <f t="shared" si="0"/>
        <v>9382.81</v>
      </c>
      <c r="J30" s="2" t="str">
        <f t="shared" si="1"/>
        <v>E</v>
      </c>
      <c r="K30" s="2" t="s">
        <v>659</v>
      </c>
    </row>
    <row r="31" spans="1:11" ht="14.45" x14ac:dyDescent="0.3">
      <c r="A31" s="5" t="s">
        <v>57</v>
      </c>
      <c r="B31" t="s">
        <v>58</v>
      </c>
      <c r="C31" s="7">
        <v>870912</v>
      </c>
      <c r="D31" s="7">
        <v>0</v>
      </c>
      <c r="E31" s="7">
        <v>0</v>
      </c>
      <c r="F31" s="7">
        <v>870912</v>
      </c>
      <c r="G31" s="7">
        <v>0</v>
      </c>
      <c r="H31" s="7">
        <v>0</v>
      </c>
      <c r="I31" s="7">
        <f t="shared" si="0"/>
        <v>1741824</v>
      </c>
      <c r="J31" s="2" t="str">
        <f t="shared" si="1"/>
        <v>E</v>
      </c>
      <c r="K31" s="2" t="s">
        <v>659</v>
      </c>
    </row>
    <row r="32" spans="1:11" ht="14.45" x14ac:dyDescent="0.3">
      <c r="A32" s="5" t="s">
        <v>59</v>
      </c>
      <c r="B32" t="s">
        <v>60</v>
      </c>
      <c r="C32" s="7">
        <v>0</v>
      </c>
      <c r="D32" s="7">
        <v>0</v>
      </c>
      <c r="E32" s="7">
        <v>1478400</v>
      </c>
      <c r="F32" s="7">
        <v>0</v>
      </c>
      <c r="G32" s="7">
        <v>63161</v>
      </c>
      <c r="H32" s="7">
        <v>0</v>
      </c>
      <c r="I32" s="7">
        <f t="shared" si="0"/>
        <v>1541561</v>
      </c>
      <c r="J32" s="2" t="str">
        <f t="shared" si="1"/>
        <v>E</v>
      </c>
      <c r="K32" s="2" t="s">
        <v>659</v>
      </c>
    </row>
    <row r="33" spans="1:11" ht="14.45" x14ac:dyDescent="0.3">
      <c r="A33" s="5" t="s">
        <v>61</v>
      </c>
      <c r="B33" t="s">
        <v>62</v>
      </c>
      <c r="C33" s="7">
        <v>0</v>
      </c>
      <c r="D33" s="7">
        <v>3225.6</v>
      </c>
      <c r="E33" s="7">
        <v>0</v>
      </c>
      <c r="F33" s="7">
        <v>0</v>
      </c>
      <c r="G33" s="7">
        <v>0</v>
      </c>
      <c r="H33" s="7">
        <v>0</v>
      </c>
      <c r="I33" s="7">
        <f t="shared" si="0"/>
        <v>3225.6</v>
      </c>
      <c r="J33" s="2" t="str">
        <f t="shared" si="1"/>
        <v>E</v>
      </c>
      <c r="K33" s="2" t="s">
        <v>659</v>
      </c>
    </row>
    <row r="34" spans="1:11" ht="14.45" x14ac:dyDescent="0.3">
      <c r="A34" s="5" t="s">
        <v>63</v>
      </c>
      <c r="B34" t="s">
        <v>64</v>
      </c>
      <c r="C34" s="7">
        <v>122142.72</v>
      </c>
      <c r="D34" s="7">
        <v>0</v>
      </c>
      <c r="E34" s="7">
        <v>2480358.94</v>
      </c>
      <c r="F34" s="7">
        <v>0</v>
      </c>
      <c r="G34" s="7">
        <v>128660</v>
      </c>
      <c r="H34" s="7">
        <v>0</v>
      </c>
      <c r="I34" s="7">
        <f t="shared" si="0"/>
        <v>2731161.66</v>
      </c>
      <c r="J34" s="2" t="s">
        <v>656</v>
      </c>
      <c r="K34" s="2" t="s">
        <v>659</v>
      </c>
    </row>
    <row r="35" spans="1:11" ht="14.45" x14ac:dyDescent="0.3">
      <c r="A35" s="5" t="s">
        <v>65</v>
      </c>
      <c r="B35" t="s">
        <v>66</v>
      </c>
      <c r="C35" s="7">
        <v>402605.32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f t="shared" si="0"/>
        <v>402605.32</v>
      </c>
      <c r="J35" s="2" t="str">
        <f t="shared" si="1"/>
        <v>N</v>
      </c>
      <c r="K35" s="2" t="s">
        <v>662</v>
      </c>
    </row>
    <row r="36" spans="1:11" ht="14.45" x14ac:dyDescent="0.3">
      <c r="A36" s="5" t="s">
        <v>67</v>
      </c>
      <c r="B36" t="s">
        <v>68</v>
      </c>
      <c r="C36" s="7">
        <v>0</v>
      </c>
      <c r="D36" s="7">
        <v>701774.32</v>
      </c>
      <c r="E36" s="7">
        <v>0</v>
      </c>
      <c r="F36" s="7">
        <v>0</v>
      </c>
      <c r="G36" s="7">
        <v>0</v>
      </c>
      <c r="H36" s="7">
        <v>0</v>
      </c>
      <c r="I36" s="7">
        <f t="shared" si="0"/>
        <v>701774.32</v>
      </c>
      <c r="J36" s="2" t="str">
        <f t="shared" si="1"/>
        <v>N</v>
      </c>
      <c r="K36" s="2" t="s">
        <v>665</v>
      </c>
    </row>
    <row r="37" spans="1:11" ht="14.45" x14ac:dyDescent="0.3">
      <c r="A37" s="5" t="s">
        <v>69</v>
      </c>
      <c r="B37" t="s">
        <v>70</v>
      </c>
      <c r="C37" s="7">
        <v>83422.73</v>
      </c>
      <c r="D37" s="7">
        <v>283593.45</v>
      </c>
      <c r="E37" s="7">
        <v>0</v>
      </c>
      <c r="F37" s="7">
        <v>0</v>
      </c>
      <c r="G37" s="7">
        <v>0</v>
      </c>
      <c r="H37" s="7">
        <v>-52904.71</v>
      </c>
      <c r="I37" s="7">
        <f t="shared" si="0"/>
        <v>314111.46999999997</v>
      </c>
      <c r="J37" s="2" t="str">
        <f t="shared" si="1"/>
        <v>N</v>
      </c>
      <c r="K37" s="2" t="s">
        <v>662</v>
      </c>
    </row>
    <row r="38" spans="1:11" ht="14.45" x14ac:dyDescent="0.3">
      <c r="A38" s="5" t="s">
        <v>71</v>
      </c>
      <c r="B38" t="s">
        <v>72</v>
      </c>
      <c r="C38" s="7">
        <v>233199.91</v>
      </c>
      <c r="D38" s="7">
        <v>0</v>
      </c>
      <c r="E38" s="7">
        <v>0</v>
      </c>
      <c r="F38" s="7">
        <v>0</v>
      </c>
      <c r="G38" s="7">
        <v>0</v>
      </c>
      <c r="H38" s="7">
        <v>-37.53</v>
      </c>
      <c r="I38" s="7">
        <f t="shared" si="0"/>
        <v>233162.38</v>
      </c>
      <c r="J38" s="2" t="str">
        <f t="shared" si="1"/>
        <v>N</v>
      </c>
      <c r="K38" s="2" t="s">
        <v>662</v>
      </c>
    </row>
    <row r="39" spans="1:11" ht="14.45" x14ac:dyDescent="0.3">
      <c r="A39" s="5" t="s">
        <v>73</v>
      </c>
      <c r="B39" t="s">
        <v>74</v>
      </c>
      <c r="C39" s="7">
        <v>366777.59999999998</v>
      </c>
      <c r="D39" s="7">
        <v>0</v>
      </c>
      <c r="E39" s="7">
        <v>0</v>
      </c>
      <c r="F39" s="7">
        <v>0</v>
      </c>
      <c r="G39" s="7">
        <v>61390.73</v>
      </c>
      <c r="H39" s="7">
        <v>0</v>
      </c>
      <c r="I39" s="7">
        <f t="shared" si="0"/>
        <v>428168.32999999996</v>
      </c>
      <c r="J39" s="2" t="str">
        <f t="shared" si="1"/>
        <v>N</v>
      </c>
      <c r="K39" s="2" t="s">
        <v>659</v>
      </c>
    </row>
    <row r="40" spans="1:11" ht="14.45" x14ac:dyDescent="0.3">
      <c r="A40" s="5" t="s">
        <v>75</v>
      </c>
      <c r="B40" t="s">
        <v>76</v>
      </c>
      <c r="C40" s="7">
        <v>0</v>
      </c>
      <c r="D40" s="7">
        <v>0</v>
      </c>
      <c r="E40" s="7">
        <v>0</v>
      </c>
      <c r="F40" s="7">
        <v>0</v>
      </c>
      <c r="G40" s="7">
        <v>80003.259999999995</v>
      </c>
      <c r="H40" s="7">
        <v>0</v>
      </c>
      <c r="I40" s="7">
        <f t="shared" si="0"/>
        <v>80003.259999999995</v>
      </c>
      <c r="J40" s="2" t="str">
        <f t="shared" si="1"/>
        <v>N</v>
      </c>
      <c r="K40" s="2" t="s">
        <v>659</v>
      </c>
    </row>
    <row r="41" spans="1:11" ht="14.45" x14ac:dyDescent="0.3">
      <c r="A41" s="5" t="s">
        <v>77</v>
      </c>
      <c r="B41" t="s">
        <v>78</v>
      </c>
      <c r="C41" s="7">
        <v>262838.64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f t="shared" si="0"/>
        <v>262838.64</v>
      </c>
      <c r="J41" s="2" t="str">
        <f t="shared" si="1"/>
        <v>N</v>
      </c>
      <c r="K41" s="2" t="s">
        <v>662</v>
      </c>
    </row>
    <row r="42" spans="1:11" ht="14.45" x14ac:dyDescent="0.3">
      <c r="A42" s="5" t="s">
        <v>79</v>
      </c>
      <c r="B42" t="s">
        <v>80</v>
      </c>
      <c r="C42" s="7">
        <v>0</v>
      </c>
      <c r="D42" s="7">
        <v>126739.2</v>
      </c>
      <c r="E42" s="7">
        <v>0</v>
      </c>
      <c r="F42" s="7">
        <v>0</v>
      </c>
      <c r="G42" s="7">
        <v>0</v>
      </c>
      <c r="H42" s="7">
        <v>0</v>
      </c>
      <c r="I42" s="7">
        <f t="shared" si="0"/>
        <v>126739.2</v>
      </c>
      <c r="J42" s="2" t="str">
        <f t="shared" si="1"/>
        <v>N</v>
      </c>
      <c r="K42" s="2" t="s">
        <v>659</v>
      </c>
    </row>
    <row r="43" spans="1:11" ht="14.45" x14ac:dyDescent="0.3">
      <c r="A43" s="5" t="s">
        <v>81</v>
      </c>
      <c r="B43" t="s">
        <v>82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-4500</v>
      </c>
      <c r="I43" s="7">
        <f t="shared" si="0"/>
        <v>-4500</v>
      </c>
      <c r="J43" s="2" t="str">
        <f t="shared" si="1"/>
        <v>N</v>
      </c>
      <c r="K43" s="2" t="s">
        <v>662</v>
      </c>
    </row>
    <row r="44" spans="1:11" ht="14.45" x14ac:dyDescent="0.3">
      <c r="A44" s="5" t="s">
        <v>83</v>
      </c>
      <c r="B44" t="s">
        <v>84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-9124.5</v>
      </c>
      <c r="I44" s="7">
        <f t="shared" si="0"/>
        <v>-9124.5</v>
      </c>
      <c r="J44" s="2" t="str">
        <f t="shared" si="1"/>
        <v>N</v>
      </c>
      <c r="K44" s="2" t="s">
        <v>666</v>
      </c>
    </row>
    <row r="45" spans="1:11" ht="14.45" x14ac:dyDescent="0.3">
      <c r="A45" s="5" t="s">
        <v>85</v>
      </c>
      <c r="B45" t="s">
        <v>86</v>
      </c>
      <c r="C45" s="7">
        <v>0</v>
      </c>
      <c r="D45" s="7">
        <v>144355.54</v>
      </c>
      <c r="E45" s="7">
        <v>119546.51</v>
      </c>
      <c r="F45" s="7">
        <v>0</v>
      </c>
      <c r="G45" s="7">
        <v>0</v>
      </c>
      <c r="H45" s="7">
        <v>0</v>
      </c>
      <c r="I45" s="7">
        <f t="shared" si="0"/>
        <v>263902.05</v>
      </c>
      <c r="J45" s="2" t="str">
        <f t="shared" si="1"/>
        <v>S</v>
      </c>
      <c r="K45" s="2" t="s">
        <v>662</v>
      </c>
    </row>
    <row r="46" spans="1:11" ht="14.45" x14ac:dyDescent="0.3">
      <c r="A46" s="5" t="s">
        <v>87</v>
      </c>
      <c r="B46" t="s">
        <v>88</v>
      </c>
      <c r="C46" s="7">
        <v>69413.5</v>
      </c>
      <c r="D46" s="7">
        <v>40037.4</v>
      </c>
      <c r="E46" s="7">
        <v>109450.9</v>
      </c>
      <c r="F46" s="7">
        <v>69413.5</v>
      </c>
      <c r="G46" s="7">
        <v>0</v>
      </c>
      <c r="H46" s="7">
        <v>0</v>
      </c>
      <c r="I46" s="7">
        <f t="shared" si="0"/>
        <v>288315.3</v>
      </c>
      <c r="J46" s="2" t="str">
        <f t="shared" si="1"/>
        <v>S</v>
      </c>
      <c r="K46" s="2" t="s">
        <v>662</v>
      </c>
    </row>
    <row r="47" spans="1:11" ht="14.45" x14ac:dyDescent="0.3">
      <c r="A47" s="5" t="s">
        <v>89</v>
      </c>
      <c r="B47" t="s">
        <v>90</v>
      </c>
      <c r="C47" s="7">
        <v>66638.52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f t="shared" si="0"/>
        <v>66638.52</v>
      </c>
      <c r="J47" s="2" t="str">
        <f t="shared" si="1"/>
        <v>S</v>
      </c>
      <c r="K47" s="2" t="s">
        <v>662</v>
      </c>
    </row>
    <row r="48" spans="1:11" ht="14.45" x14ac:dyDescent="0.3">
      <c r="A48" s="5" t="s">
        <v>91</v>
      </c>
      <c r="B48" t="s">
        <v>92</v>
      </c>
      <c r="C48" s="7">
        <v>0</v>
      </c>
      <c r="D48" s="7">
        <v>679134.96</v>
      </c>
      <c r="E48" s="7">
        <v>0</v>
      </c>
      <c r="F48" s="7">
        <v>0</v>
      </c>
      <c r="G48" s="7">
        <v>48668</v>
      </c>
      <c r="H48" s="7">
        <v>0</v>
      </c>
      <c r="I48" s="7">
        <f t="shared" si="0"/>
        <v>727802.96</v>
      </c>
      <c r="J48" s="2" t="str">
        <f t="shared" si="1"/>
        <v>S</v>
      </c>
      <c r="K48" s="2" t="s">
        <v>659</v>
      </c>
    </row>
    <row r="49" spans="1:11" ht="14.45" x14ac:dyDescent="0.3">
      <c r="A49" s="5" t="s">
        <v>93</v>
      </c>
      <c r="B49" t="s">
        <v>94</v>
      </c>
      <c r="C49" s="7">
        <v>146800.32000000001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f t="shared" si="0"/>
        <v>146800.32000000001</v>
      </c>
      <c r="J49" s="2" t="str">
        <f t="shared" si="1"/>
        <v>S</v>
      </c>
      <c r="K49" s="2" t="s">
        <v>662</v>
      </c>
    </row>
    <row r="50" spans="1:11" ht="14.45" x14ac:dyDescent="0.3">
      <c r="A50" s="5" t="s">
        <v>95</v>
      </c>
      <c r="B50" t="s">
        <v>96</v>
      </c>
      <c r="C50" s="7">
        <v>138471.88</v>
      </c>
      <c r="D50" s="7">
        <v>0</v>
      </c>
      <c r="E50" s="7">
        <v>28549.119999999999</v>
      </c>
      <c r="F50" s="7">
        <v>0</v>
      </c>
      <c r="G50" s="7">
        <v>0</v>
      </c>
      <c r="H50" s="7">
        <v>0</v>
      </c>
      <c r="I50" s="7">
        <f t="shared" si="0"/>
        <v>167021</v>
      </c>
      <c r="J50" s="2" t="str">
        <f t="shared" si="1"/>
        <v>S</v>
      </c>
      <c r="K50" s="2" t="s">
        <v>662</v>
      </c>
    </row>
    <row r="51" spans="1:11" ht="14.45" x14ac:dyDescent="0.3">
      <c r="A51" s="5" t="s">
        <v>97</v>
      </c>
      <c r="B51" t="s">
        <v>98</v>
      </c>
      <c r="C51" s="7">
        <v>868480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f t="shared" si="0"/>
        <v>868480</v>
      </c>
      <c r="J51" s="2" t="str">
        <f t="shared" si="1"/>
        <v>S</v>
      </c>
      <c r="K51" s="2" t="s">
        <v>662</v>
      </c>
    </row>
    <row r="52" spans="1:11" ht="14.45" x14ac:dyDescent="0.3">
      <c r="A52" s="5" t="s">
        <v>99</v>
      </c>
      <c r="B52" t="s">
        <v>100</v>
      </c>
      <c r="C52" s="7">
        <v>0</v>
      </c>
      <c r="D52" s="7">
        <v>198358.47</v>
      </c>
      <c r="E52" s="7">
        <v>82632.59</v>
      </c>
      <c r="F52" s="7">
        <v>0</v>
      </c>
      <c r="G52" s="7">
        <v>0</v>
      </c>
      <c r="H52" s="7">
        <v>0</v>
      </c>
      <c r="I52" s="7">
        <f t="shared" si="0"/>
        <v>280991.06</v>
      </c>
      <c r="J52" s="2" t="str">
        <f t="shared" si="1"/>
        <v>S</v>
      </c>
      <c r="K52" s="2" t="s">
        <v>662</v>
      </c>
    </row>
    <row r="53" spans="1:11" ht="14.45" x14ac:dyDescent="0.3">
      <c r="A53" s="5" t="s">
        <v>101</v>
      </c>
      <c r="B53" t="s">
        <v>102</v>
      </c>
      <c r="C53" s="7">
        <v>78525.899999999994</v>
      </c>
      <c r="D53" s="7">
        <v>0</v>
      </c>
      <c r="E53" s="7">
        <v>81198.649999999994</v>
      </c>
      <c r="F53" s="7">
        <v>0</v>
      </c>
      <c r="G53" s="7">
        <v>20000</v>
      </c>
      <c r="H53" s="7">
        <v>0</v>
      </c>
      <c r="I53" s="7">
        <f t="shared" si="0"/>
        <v>179724.55</v>
      </c>
      <c r="J53" s="2" t="str">
        <f t="shared" si="1"/>
        <v>S</v>
      </c>
      <c r="K53" s="2" t="s">
        <v>662</v>
      </c>
    </row>
    <row r="54" spans="1:11" ht="14.45" x14ac:dyDescent="0.3">
      <c r="A54" s="5" t="s">
        <v>103</v>
      </c>
      <c r="B54" t="s">
        <v>104</v>
      </c>
      <c r="C54" s="7">
        <v>658878.53</v>
      </c>
      <c r="D54" s="7">
        <v>7578810.3399999999</v>
      </c>
      <c r="E54" s="7">
        <v>467277.81</v>
      </c>
      <c r="F54" s="7">
        <v>443056.07</v>
      </c>
      <c r="G54" s="7">
        <v>1222772.02</v>
      </c>
      <c r="H54" s="7">
        <v>0</v>
      </c>
      <c r="I54" s="7">
        <f t="shared" si="0"/>
        <v>10370794.77</v>
      </c>
      <c r="J54" s="2" t="str">
        <f t="shared" si="1"/>
        <v>S</v>
      </c>
      <c r="K54" s="2" t="s">
        <v>659</v>
      </c>
    </row>
    <row r="55" spans="1:11" ht="14.45" x14ac:dyDescent="0.3">
      <c r="A55" s="5" t="s">
        <v>105</v>
      </c>
      <c r="B55" t="s">
        <v>106</v>
      </c>
      <c r="C55" s="7">
        <v>143315.20000000001</v>
      </c>
      <c r="D55" s="7">
        <v>0</v>
      </c>
      <c r="E55" s="7">
        <v>0</v>
      </c>
      <c r="F55" s="7">
        <v>0</v>
      </c>
      <c r="G55" s="7">
        <v>639664.84</v>
      </c>
      <c r="H55" s="7">
        <v>0</v>
      </c>
      <c r="I55" s="7">
        <f t="shared" si="0"/>
        <v>782980.04</v>
      </c>
      <c r="J55" s="2" t="str">
        <f t="shared" si="1"/>
        <v>S</v>
      </c>
      <c r="K55" s="2" t="s">
        <v>659</v>
      </c>
    </row>
    <row r="56" spans="1:11" ht="14.45" x14ac:dyDescent="0.3">
      <c r="A56" s="5" t="s">
        <v>107</v>
      </c>
      <c r="B56" t="s">
        <v>108</v>
      </c>
      <c r="C56" s="7">
        <v>0</v>
      </c>
      <c r="D56" s="7">
        <v>0</v>
      </c>
      <c r="E56" s="7">
        <v>0</v>
      </c>
      <c r="F56" s="7">
        <v>3020.61</v>
      </c>
      <c r="G56" s="7">
        <v>0</v>
      </c>
      <c r="H56" s="7">
        <v>0</v>
      </c>
      <c r="I56" s="7">
        <f t="shared" si="0"/>
        <v>3020.61</v>
      </c>
      <c r="J56" s="2" t="str">
        <f t="shared" si="1"/>
        <v>S</v>
      </c>
      <c r="K56" s="2" t="s">
        <v>659</v>
      </c>
    </row>
    <row r="57" spans="1:11" ht="14.45" x14ac:dyDescent="0.3">
      <c r="A57" s="5" t="s">
        <v>109</v>
      </c>
      <c r="B57" t="s">
        <v>110</v>
      </c>
      <c r="C57" s="7">
        <v>221949.13</v>
      </c>
      <c r="D57" s="7">
        <v>98896.98</v>
      </c>
      <c r="E57" s="7">
        <v>206929.03</v>
      </c>
      <c r="F57" s="7">
        <v>138120.85999999999</v>
      </c>
      <c r="G57" s="7">
        <v>0</v>
      </c>
      <c r="H57" s="7">
        <v>0</v>
      </c>
      <c r="I57" s="7">
        <f t="shared" si="0"/>
        <v>665896</v>
      </c>
      <c r="J57" s="2" t="str">
        <f t="shared" si="1"/>
        <v>S</v>
      </c>
      <c r="K57" s="2" t="s">
        <v>662</v>
      </c>
    </row>
    <row r="58" spans="1:11" ht="14.45" x14ac:dyDescent="0.3">
      <c r="A58" s="5" t="s">
        <v>111</v>
      </c>
      <c r="B58" t="s">
        <v>112</v>
      </c>
      <c r="C58" s="7">
        <v>1905611.64</v>
      </c>
      <c r="D58" s="7">
        <v>171444.28</v>
      </c>
      <c r="E58" s="7">
        <v>0</v>
      </c>
      <c r="F58" s="7">
        <v>0</v>
      </c>
      <c r="G58" s="7">
        <v>0</v>
      </c>
      <c r="H58" s="7">
        <v>0</v>
      </c>
      <c r="I58" s="7">
        <f t="shared" si="0"/>
        <v>2077055.92</v>
      </c>
      <c r="J58" s="2" t="str">
        <f t="shared" si="1"/>
        <v>W</v>
      </c>
      <c r="K58" s="2" t="s">
        <v>662</v>
      </c>
    </row>
    <row r="59" spans="1:11" ht="14.45" x14ac:dyDescent="0.3">
      <c r="A59" s="5" t="s">
        <v>113</v>
      </c>
      <c r="B59" t="s">
        <v>114</v>
      </c>
      <c r="C59" s="7">
        <v>184788</v>
      </c>
      <c r="D59" s="7">
        <v>184788</v>
      </c>
      <c r="E59" s="7">
        <v>0</v>
      </c>
      <c r="F59" s="7">
        <v>520026.8</v>
      </c>
      <c r="G59" s="7">
        <v>0</v>
      </c>
      <c r="H59" s="7">
        <v>0</v>
      </c>
      <c r="I59" s="7">
        <f t="shared" si="0"/>
        <v>889602.8</v>
      </c>
      <c r="J59" s="2" t="str">
        <f t="shared" si="1"/>
        <v>W</v>
      </c>
      <c r="K59" s="2" t="s">
        <v>662</v>
      </c>
    </row>
    <row r="60" spans="1:11" ht="14.45" x14ac:dyDescent="0.3">
      <c r="A60" s="5" t="s">
        <v>115</v>
      </c>
      <c r="B60" t="s">
        <v>116</v>
      </c>
      <c r="C60" s="7">
        <v>389608.62</v>
      </c>
      <c r="D60" s="7">
        <v>76309.41</v>
      </c>
      <c r="E60" s="7">
        <v>427595.32</v>
      </c>
      <c r="F60" s="7">
        <v>3710825.22</v>
      </c>
      <c r="G60" s="7">
        <v>0</v>
      </c>
      <c r="H60" s="7">
        <v>-1892356.4</v>
      </c>
      <c r="I60" s="7">
        <f t="shared" si="0"/>
        <v>2711982.1700000004</v>
      </c>
      <c r="J60" s="2" t="str">
        <f t="shared" si="1"/>
        <v>W</v>
      </c>
      <c r="K60" s="2" t="s">
        <v>667</v>
      </c>
    </row>
    <row r="61" spans="1:11" ht="14.45" x14ac:dyDescent="0.3">
      <c r="A61" s="5" t="s">
        <v>117</v>
      </c>
      <c r="B61" t="s">
        <v>118</v>
      </c>
      <c r="C61" s="7">
        <v>835195.2</v>
      </c>
      <c r="D61" s="7">
        <v>0</v>
      </c>
      <c r="E61" s="7">
        <v>187040</v>
      </c>
      <c r="F61" s="7">
        <v>11727.74</v>
      </c>
      <c r="G61" s="7">
        <v>1369317.6</v>
      </c>
      <c r="H61" s="7">
        <v>-16678.98</v>
      </c>
      <c r="I61" s="7">
        <f t="shared" si="0"/>
        <v>2386601.56</v>
      </c>
      <c r="J61" s="2" t="str">
        <f t="shared" si="1"/>
        <v>W</v>
      </c>
      <c r="K61" s="2" t="s">
        <v>659</v>
      </c>
    </row>
    <row r="62" spans="1:11" ht="14.45" x14ac:dyDescent="0.3">
      <c r="A62" s="5" t="s">
        <v>119</v>
      </c>
      <c r="B62" t="s">
        <v>120</v>
      </c>
      <c r="C62" s="7">
        <v>173376</v>
      </c>
      <c r="D62" s="7">
        <v>0</v>
      </c>
      <c r="E62" s="7">
        <v>163520</v>
      </c>
      <c r="F62" s="7">
        <v>0</v>
      </c>
      <c r="G62" s="7">
        <v>0</v>
      </c>
      <c r="H62" s="7">
        <v>0</v>
      </c>
      <c r="I62" s="7">
        <f t="shared" si="0"/>
        <v>336896</v>
      </c>
      <c r="J62" s="2" t="str">
        <f t="shared" si="1"/>
        <v>W</v>
      </c>
      <c r="K62" s="2" t="s">
        <v>659</v>
      </c>
    </row>
    <row r="63" spans="1:11" ht="14.45" x14ac:dyDescent="0.3">
      <c r="A63" s="5" t="s">
        <v>121</v>
      </c>
      <c r="B63" t="s">
        <v>122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-26350.09</v>
      </c>
      <c r="I63" s="7">
        <f t="shared" si="0"/>
        <v>-26350.09</v>
      </c>
      <c r="J63" s="2" t="str">
        <f t="shared" si="1"/>
        <v>W</v>
      </c>
      <c r="K63" s="2" t="s">
        <v>662</v>
      </c>
    </row>
    <row r="64" spans="1:11" ht="14.45" x14ac:dyDescent="0.3">
      <c r="A64" s="5" t="s">
        <v>123</v>
      </c>
      <c r="B64" t="s">
        <v>124</v>
      </c>
      <c r="C64" s="7">
        <v>166150.39999999999</v>
      </c>
      <c r="D64" s="7">
        <v>96852.64</v>
      </c>
      <c r="E64" s="7">
        <v>0</v>
      </c>
      <c r="F64" s="7">
        <v>0</v>
      </c>
      <c r="G64" s="7">
        <v>0</v>
      </c>
      <c r="H64" s="7">
        <v>-12.53</v>
      </c>
      <c r="I64" s="7">
        <f t="shared" si="0"/>
        <v>262990.50999999995</v>
      </c>
      <c r="J64" s="2" t="str">
        <f t="shared" si="1"/>
        <v>W</v>
      </c>
      <c r="K64" s="2" t="s">
        <v>662</v>
      </c>
    </row>
    <row r="65" spans="1:11" ht="14.45" x14ac:dyDescent="0.3">
      <c r="A65" s="5" t="s">
        <v>125</v>
      </c>
      <c r="B65" t="s">
        <v>126</v>
      </c>
      <c r="C65" s="7">
        <v>173261.76</v>
      </c>
      <c r="D65" s="7">
        <v>0</v>
      </c>
      <c r="E65" s="7">
        <v>0</v>
      </c>
      <c r="F65" s="7">
        <v>0</v>
      </c>
      <c r="G65" s="7">
        <v>91751.48</v>
      </c>
      <c r="H65" s="7">
        <v>0</v>
      </c>
      <c r="I65" s="7">
        <f t="shared" si="0"/>
        <v>265013.24</v>
      </c>
      <c r="J65" s="2" t="str">
        <f t="shared" si="1"/>
        <v>W</v>
      </c>
      <c r="K65" s="2" t="s">
        <v>662</v>
      </c>
    </row>
    <row r="66" spans="1:11" ht="14.45" x14ac:dyDescent="0.3">
      <c r="A66" s="5" t="s">
        <v>127</v>
      </c>
      <c r="B66" t="s">
        <v>128</v>
      </c>
      <c r="C66" s="7">
        <v>0</v>
      </c>
      <c r="D66" s="7">
        <v>0</v>
      </c>
      <c r="E66" s="7">
        <v>0</v>
      </c>
      <c r="F66" s="7">
        <v>0</v>
      </c>
      <c r="G66" s="7">
        <v>188892</v>
      </c>
      <c r="H66" s="7">
        <v>-1340288.68</v>
      </c>
      <c r="I66" s="7">
        <f t="shared" si="0"/>
        <v>-1151396.68</v>
      </c>
      <c r="J66" s="2" t="str">
        <f t="shared" si="1"/>
        <v>W</v>
      </c>
      <c r="K66" s="2" t="s">
        <v>666</v>
      </c>
    </row>
    <row r="67" spans="1:11" ht="14.45" x14ac:dyDescent="0.3">
      <c r="A67" s="5" t="s">
        <v>129</v>
      </c>
      <c r="B67" t="s">
        <v>130</v>
      </c>
      <c r="C67" s="7">
        <v>0</v>
      </c>
      <c r="D67" s="7">
        <v>0</v>
      </c>
      <c r="E67" s="7">
        <v>0</v>
      </c>
      <c r="F67" s="7">
        <v>997631.21</v>
      </c>
      <c r="G67" s="7">
        <v>77138.63</v>
      </c>
      <c r="H67" s="7">
        <v>-26946.01</v>
      </c>
      <c r="I67" s="7">
        <f t="shared" si="0"/>
        <v>1047823.8299999998</v>
      </c>
      <c r="J67" s="2" t="str">
        <f t="shared" si="1"/>
        <v>W</v>
      </c>
      <c r="K67" s="2" t="s">
        <v>659</v>
      </c>
    </row>
    <row r="68" spans="1:11" ht="14.45" x14ac:dyDescent="0.3">
      <c r="A68" s="5" t="s">
        <v>131</v>
      </c>
      <c r="B68" t="s">
        <v>132</v>
      </c>
      <c r="C68" s="7">
        <v>0</v>
      </c>
      <c r="D68" s="7">
        <v>972384</v>
      </c>
      <c r="E68" s="7">
        <v>1670391.26</v>
      </c>
      <c r="F68" s="7">
        <v>0</v>
      </c>
      <c r="G68" s="7">
        <v>241336.25</v>
      </c>
      <c r="H68" s="7">
        <v>-18390.400000000001</v>
      </c>
      <c r="I68" s="7">
        <f t="shared" si="0"/>
        <v>2865721.11</v>
      </c>
      <c r="J68" s="2" t="str">
        <f t="shared" si="1"/>
        <v>W</v>
      </c>
      <c r="K68" s="2" t="s">
        <v>659</v>
      </c>
    </row>
    <row r="69" spans="1:11" ht="14.45" x14ac:dyDescent="0.3">
      <c r="A69" s="5" t="s">
        <v>133</v>
      </c>
      <c r="B69" t="s">
        <v>134</v>
      </c>
      <c r="C69" s="7">
        <v>0</v>
      </c>
      <c r="D69" s="7">
        <v>0</v>
      </c>
      <c r="E69" s="7">
        <v>0</v>
      </c>
      <c r="F69" s="7">
        <v>0</v>
      </c>
      <c r="G69" s="7">
        <v>501356.85</v>
      </c>
      <c r="H69" s="7">
        <v>0</v>
      </c>
      <c r="I69" s="7">
        <f t="shared" si="0"/>
        <v>501356.85</v>
      </c>
      <c r="J69" s="2" t="str">
        <f t="shared" si="1"/>
        <v>W</v>
      </c>
      <c r="K69" s="2" t="s">
        <v>659</v>
      </c>
    </row>
    <row r="70" spans="1:11" ht="14.45" x14ac:dyDescent="0.3">
      <c r="A70" s="5" t="s">
        <v>135</v>
      </c>
      <c r="B70" t="s">
        <v>136</v>
      </c>
      <c r="C70" s="7">
        <v>182244.6</v>
      </c>
      <c r="D70" s="7">
        <v>332984.69</v>
      </c>
      <c r="E70" s="7">
        <v>267801.82</v>
      </c>
      <c r="F70" s="7">
        <v>12942.05</v>
      </c>
      <c r="G70" s="7">
        <v>0</v>
      </c>
      <c r="H70" s="7">
        <v>0</v>
      </c>
      <c r="I70" s="7">
        <f t="shared" si="0"/>
        <v>795973.16000000015</v>
      </c>
      <c r="J70" s="2" t="s">
        <v>657</v>
      </c>
      <c r="K70" s="2" t="s">
        <v>663</v>
      </c>
    </row>
    <row r="71" spans="1:11" ht="14.45" x14ac:dyDescent="0.3">
      <c r="A71" s="5" t="s">
        <v>137</v>
      </c>
      <c r="B71" t="s">
        <v>136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-1866.65</v>
      </c>
      <c r="I71" s="7">
        <f t="shared" si="0"/>
        <v>-1866.65</v>
      </c>
      <c r="J71" s="2" t="s">
        <v>657</v>
      </c>
      <c r="K71" s="2" t="s">
        <v>663</v>
      </c>
    </row>
    <row r="72" spans="1:11" ht="14.45" x14ac:dyDescent="0.3">
      <c r="A72" s="5" t="s">
        <v>138</v>
      </c>
      <c r="B72" t="s">
        <v>139</v>
      </c>
      <c r="C72" s="7">
        <v>45716.79</v>
      </c>
      <c r="D72" s="7">
        <v>48121.06</v>
      </c>
      <c r="E72" s="7">
        <v>0</v>
      </c>
      <c r="F72" s="7">
        <v>0</v>
      </c>
      <c r="G72" s="7">
        <v>0</v>
      </c>
      <c r="H72" s="7">
        <v>-336614</v>
      </c>
      <c r="I72" s="7">
        <f t="shared" si="0"/>
        <v>-242776.15</v>
      </c>
      <c r="J72" s="2" t="s">
        <v>657</v>
      </c>
      <c r="K72" s="2" t="s">
        <v>664</v>
      </c>
    </row>
    <row r="73" spans="1:11" ht="14.45" x14ac:dyDescent="0.3">
      <c r="A73" s="5" t="s">
        <v>140</v>
      </c>
      <c r="B73" t="s">
        <v>141</v>
      </c>
      <c r="C73" s="7">
        <v>197060.5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f t="shared" si="0"/>
        <v>197060.5</v>
      </c>
      <c r="J73" s="2" t="s">
        <v>657</v>
      </c>
      <c r="K73" s="2" t="s">
        <v>664</v>
      </c>
    </row>
    <row r="74" spans="1:11" ht="14.45" x14ac:dyDescent="0.3">
      <c r="A74" s="5" t="s">
        <v>142</v>
      </c>
      <c r="B74" t="s">
        <v>143</v>
      </c>
      <c r="C74" s="7">
        <v>8389007.0399999991</v>
      </c>
      <c r="D74" s="7">
        <v>4189968.93</v>
      </c>
      <c r="E74" s="7">
        <v>0</v>
      </c>
      <c r="F74" s="7">
        <v>38968.6</v>
      </c>
      <c r="G74" s="7">
        <v>0</v>
      </c>
      <c r="H74" s="7">
        <v>-257.05</v>
      </c>
      <c r="I74" s="7">
        <f t="shared" si="0"/>
        <v>12617687.519999998</v>
      </c>
      <c r="J74" s="2" t="str">
        <f t="shared" si="1"/>
        <v>E</v>
      </c>
      <c r="K74" s="2" t="s">
        <v>664</v>
      </c>
    </row>
    <row r="75" spans="1:11" ht="14.45" x14ac:dyDescent="0.3">
      <c r="A75" s="5" t="s">
        <v>144</v>
      </c>
      <c r="B75" t="s">
        <v>145</v>
      </c>
      <c r="C75" s="7">
        <v>872380.84</v>
      </c>
      <c r="D75" s="7">
        <v>392064.54</v>
      </c>
      <c r="E75" s="7">
        <v>47972.36</v>
      </c>
      <c r="F75" s="7">
        <v>0</v>
      </c>
      <c r="G75" s="7">
        <v>0</v>
      </c>
      <c r="H75" s="7">
        <v>0</v>
      </c>
      <c r="I75" s="7">
        <f t="shared" si="0"/>
        <v>1312417.74</v>
      </c>
      <c r="J75" s="2" t="str">
        <f t="shared" si="1"/>
        <v>E</v>
      </c>
      <c r="K75" s="2" t="s">
        <v>663</v>
      </c>
    </row>
    <row r="76" spans="1:11" ht="14.45" x14ac:dyDescent="0.3">
      <c r="A76" s="5" t="s">
        <v>146</v>
      </c>
      <c r="B76" t="s">
        <v>147</v>
      </c>
      <c r="C76" s="7">
        <v>12713.51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f t="shared" si="0"/>
        <v>12713.51</v>
      </c>
      <c r="J76" s="2" t="str">
        <f t="shared" si="1"/>
        <v>E</v>
      </c>
      <c r="K76" s="2" t="s">
        <v>663</v>
      </c>
    </row>
    <row r="77" spans="1:11" ht="14.45" x14ac:dyDescent="0.3">
      <c r="A77" s="5" t="s">
        <v>148</v>
      </c>
      <c r="B77" t="s">
        <v>149</v>
      </c>
      <c r="C77" s="7">
        <v>0</v>
      </c>
      <c r="D77" s="7">
        <v>110275.62</v>
      </c>
      <c r="E77" s="7">
        <v>0</v>
      </c>
      <c r="F77" s="7">
        <v>92090.16</v>
      </c>
      <c r="G77" s="7">
        <v>14051.14</v>
      </c>
      <c r="H77" s="7">
        <v>0</v>
      </c>
      <c r="I77" s="7">
        <f t="shared" ref="I77:I139" si="2">SUM(C77:H77)</f>
        <v>216416.91999999998</v>
      </c>
      <c r="J77" s="2" t="str">
        <f t="shared" ref="J77:J139" si="3">MID(A77,2,1)</f>
        <v>E</v>
      </c>
      <c r="K77" s="2" t="s">
        <v>660</v>
      </c>
    </row>
    <row r="78" spans="1:11" ht="14.45" x14ac:dyDescent="0.3">
      <c r="A78" s="5" t="s">
        <v>150</v>
      </c>
      <c r="B78" t="s">
        <v>151</v>
      </c>
      <c r="C78" s="7">
        <v>0</v>
      </c>
      <c r="D78" s="7">
        <v>993189.12</v>
      </c>
      <c r="E78" s="7">
        <v>0</v>
      </c>
      <c r="F78" s="7">
        <v>0</v>
      </c>
      <c r="G78" s="7">
        <v>391745.26</v>
      </c>
      <c r="H78" s="7">
        <v>-3758.58</v>
      </c>
      <c r="I78" s="7">
        <f t="shared" si="2"/>
        <v>1381175.7999999998</v>
      </c>
      <c r="J78" s="2" t="str">
        <f t="shared" si="3"/>
        <v>E</v>
      </c>
      <c r="K78" s="2" t="s">
        <v>659</v>
      </c>
    </row>
    <row r="79" spans="1:11" ht="14.45" x14ac:dyDescent="0.3">
      <c r="A79" s="5" t="s">
        <v>152</v>
      </c>
      <c r="B79" t="s">
        <v>153</v>
      </c>
      <c r="C79" s="7">
        <v>16700.419999999998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f t="shared" si="2"/>
        <v>16700.419999999998</v>
      </c>
      <c r="J79" s="2" t="str">
        <f t="shared" si="3"/>
        <v>E</v>
      </c>
      <c r="K79" s="2" t="s">
        <v>663</v>
      </c>
    </row>
    <row r="80" spans="1:11" ht="14.45" x14ac:dyDescent="0.3">
      <c r="A80" s="5" t="s">
        <v>154</v>
      </c>
      <c r="B80" t="s">
        <v>155</v>
      </c>
      <c r="C80" s="7">
        <v>482755.84000000003</v>
      </c>
      <c r="D80" s="7">
        <v>196470.39999999999</v>
      </c>
      <c r="E80" s="7">
        <v>481953.92</v>
      </c>
      <c r="F80" s="7">
        <v>0</v>
      </c>
      <c r="G80" s="7">
        <v>0</v>
      </c>
      <c r="H80" s="7">
        <v>0</v>
      </c>
      <c r="I80" s="7">
        <f t="shared" si="2"/>
        <v>1161180.1599999999</v>
      </c>
      <c r="J80" s="2" t="str">
        <f t="shared" si="3"/>
        <v>E</v>
      </c>
      <c r="K80" s="2" t="s">
        <v>659</v>
      </c>
    </row>
    <row r="81" spans="1:11" ht="14.45" x14ac:dyDescent="0.3">
      <c r="A81" s="5" t="s">
        <v>156</v>
      </c>
      <c r="B81" t="s">
        <v>157</v>
      </c>
      <c r="C81" s="7">
        <v>1122395.08</v>
      </c>
      <c r="D81" s="7">
        <v>366779.58</v>
      </c>
      <c r="E81" s="7">
        <v>0</v>
      </c>
      <c r="F81" s="7">
        <v>44293.82</v>
      </c>
      <c r="G81" s="7">
        <v>0</v>
      </c>
      <c r="H81" s="7">
        <v>0</v>
      </c>
      <c r="I81" s="7">
        <f t="shared" si="2"/>
        <v>1533468.4800000002</v>
      </c>
      <c r="J81" s="2" t="str">
        <f t="shared" si="3"/>
        <v>E</v>
      </c>
      <c r="K81" s="2" t="s">
        <v>663</v>
      </c>
    </row>
    <row r="82" spans="1:11" ht="14.45" x14ac:dyDescent="0.3">
      <c r="A82" s="5" t="s">
        <v>158</v>
      </c>
      <c r="B82" t="s">
        <v>159</v>
      </c>
      <c r="C82" s="7">
        <v>0</v>
      </c>
      <c r="D82" s="7">
        <v>896000</v>
      </c>
      <c r="E82" s="7">
        <v>0</v>
      </c>
      <c r="F82" s="7">
        <v>0</v>
      </c>
      <c r="G82" s="7">
        <v>0</v>
      </c>
      <c r="H82" s="7">
        <v>0</v>
      </c>
      <c r="I82" s="7">
        <f t="shared" si="2"/>
        <v>896000</v>
      </c>
      <c r="J82" s="2" t="str">
        <f t="shared" si="3"/>
        <v>E</v>
      </c>
      <c r="K82" s="2" t="s">
        <v>659</v>
      </c>
    </row>
    <row r="83" spans="1:11" ht="14.45" x14ac:dyDescent="0.3">
      <c r="A83" s="5" t="s">
        <v>160</v>
      </c>
      <c r="B83" t="s">
        <v>161</v>
      </c>
      <c r="C83" s="7">
        <v>45948.75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f t="shared" si="2"/>
        <v>45948.75</v>
      </c>
      <c r="J83" s="2" t="str">
        <f t="shared" si="3"/>
        <v>E</v>
      </c>
      <c r="K83" s="2" t="s">
        <v>663</v>
      </c>
    </row>
    <row r="84" spans="1:11" ht="14.45" x14ac:dyDescent="0.3">
      <c r="A84" s="5" t="s">
        <v>162</v>
      </c>
      <c r="B84" t="s">
        <v>163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-2498.59</v>
      </c>
      <c r="I84" s="7">
        <f t="shared" si="2"/>
        <v>-2498.59</v>
      </c>
      <c r="J84" s="2" t="str">
        <f t="shared" si="3"/>
        <v>E</v>
      </c>
      <c r="K84" s="2" t="s">
        <v>663</v>
      </c>
    </row>
    <row r="85" spans="1:11" ht="14.45" x14ac:dyDescent="0.3">
      <c r="A85" s="5" t="s">
        <v>164</v>
      </c>
      <c r="B85" t="s">
        <v>165</v>
      </c>
      <c r="C85" s="7">
        <v>0</v>
      </c>
      <c r="D85" s="7">
        <v>89170.59</v>
      </c>
      <c r="E85" s="7">
        <v>0</v>
      </c>
      <c r="F85" s="7">
        <v>0</v>
      </c>
      <c r="G85" s="7">
        <v>164147.29999999999</v>
      </c>
      <c r="H85" s="7">
        <v>0</v>
      </c>
      <c r="I85" s="7">
        <f t="shared" si="2"/>
        <v>253317.88999999998</v>
      </c>
      <c r="J85" s="2" t="str">
        <f t="shared" si="3"/>
        <v>E</v>
      </c>
      <c r="K85" s="2" t="s">
        <v>660</v>
      </c>
    </row>
    <row r="86" spans="1:11" ht="14.45" x14ac:dyDescent="0.3">
      <c r="A86" s="5" t="s">
        <v>166</v>
      </c>
      <c r="B86" t="s">
        <v>167</v>
      </c>
      <c r="C86" s="7">
        <v>0</v>
      </c>
      <c r="D86" s="7">
        <v>50397.919999999998</v>
      </c>
      <c r="E86" s="7">
        <v>0</v>
      </c>
      <c r="F86" s="7">
        <v>0</v>
      </c>
      <c r="G86" s="7">
        <v>134708.16</v>
      </c>
      <c r="H86" s="7">
        <v>0</v>
      </c>
      <c r="I86" s="7">
        <f t="shared" si="2"/>
        <v>185106.08000000002</v>
      </c>
      <c r="J86" s="2" t="str">
        <f t="shared" si="3"/>
        <v>E</v>
      </c>
      <c r="K86" s="2" t="s">
        <v>660</v>
      </c>
    </row>
    <row r="87" spans="1:11" ht="14.45" x14ac:dyDescent="0.3">
      <c r="A87" s="5" t="s">
        <v>168</v>
      </c>
      <c r="B87" t="s">
        <v>169</v>
      </c>
      <c r="C87" s="7">
        <v>0</v>
      </c>
      <c r="D87" s="7">
        <v>41947.82</v>
      </c>
      <c r="E87" s="7">
        <v>0</v>
      </c>
      <c r="F87" s="7">
        <v>0</v>
      </c>
      <c r="G87" s="7">
        <v>0</v>
      </c>
      <c r="H87" s="7">
        <v>0</v>
      </c>
      <c r="I87" s="7">
        <f t="shared" si="2"/>
        <v>41947.82</v>
      </c>
      <c r="J87" s="2" t="str">
        <f t="shared" si="3"/>
        <v>E</v>
      </c>
      <c r="K87" s="2" t="s">
        <v>660</v>
      </c>
    </row>
    <row r="88" spans="1:11" ht="14.45" x14ac:dyDescent="0.3">
      <c r="A88" s="5" t="s">
        <v>170</v>
      </c>
      <c r="B88" t="s">
        <v>171</v>
      </c>
      <c r="C88" s="7">
        <v>534959.32999999996</v>
      </c>
      <c r="D88" s="7">
        <v>760237.02</v>
      </c>
      <c r="E88" s="7">
        <v>8161.41</v>
      </c>
      <c r="F88" s="7">
        <v>0</v>
      </c>
      <c r="G88" s="7">
        <v>0</v>
      </c>
      <c r="H88" s="7">
        <v>0</v>
      </c>
      <c r="I88" s="7">
        <f t="shared" si="2"/>
        <v>1303357.76</v>
      </c>
      <c r="J88" s="2" t="str">
        <f t="shared" si="3"/>
        <v>E</v>
      </c>
      <c r="K88" s="2" t="s">
        <v>663</v>
      </c>
    </row>
    <row r="89" spans="1:11" ht="14.45" x14ac:dyDescent="0.3">
      <c r="A89" s="5" t="s">
        <v>172</v>
      </c>
      <c r="B89" t="s">
        <v>173</v>
      </c>
      <c r="C89" s="7">
        <v>48580.13</v>
      </c>
      <c r="D89" s="7">
        <v>0</v>
      </c>
      <c r="E89" s="7">
        <v>50103.92</v>
      </c>
      <c r="F89" s="7">
        <v>0</v>
      </c>
      <c r="G89" s="7">
        <v>0</v>
      </c>
      <c r="H89" s="7">
        <v>0</v>
      </c>
      <c r="I89" s="7">
        <f t="shared" si="2"/>
        <v>98684.049999999988</v>
      </c>
      <c r="J89" s="2" t="str">
        <f t="shared" si="3"/>
        <v>E</v>
      </c>
      <c r="K89" s="2" t="s">
        <v>662</v>
      </c>
    </row>
    <row r="90" spans="1:11" ht="14.45" x14ac:dyDescent="0.3">
      <c r="A90" s="5" t="s">
        <v>174</v>
      </c>
      <c r="B90" t="s">
        <v>175</v>
      </c>
      <c r="C90" s="7">
        <v>519319.1</v>
      </c>
      <c r="D90" s="7">
        <v>325987.25</v>
      </c>
      <c r="E90" s="7">
        <v>61532.62</v>
      </c>
      <c r="F90" s="7">
        <v>0</v>
      </c>
      <c r="G90" s="7">
        <v>0</v>
      </c>
      <c r="H90" s="7">
        <v>0</v>
      </c>
      <c r="I90" s="7">
        <f t="shared" si="2"/>
        <v>906838.97</v>
      </c>
      <c r="J90" s="2" t="str">
        <f t="shared" si="3"/>
        <v>E</v>
      </c>
      <c r="K90" s="2" t="s">
        <v>663</v>
      </c>
    </row>
    <row r="91" spans="1:11" ht="14.45" x14ac:dyDescent="0.3">
      <c r="A91" s="5" t="s">
        <v>176</v>
      </c>
      <c r="B91" t="s">
        <v>177</v>
      </c>
      <c r="C91" s="7">
        <v>0</v>
      </c>
      <c r="D91" s="7">
        <v>102489.75</v>
      </c>
      <c r="E91" s="7">
        <v>0</v>
      </c>
      <c r="F91" s="7">
        <v>116245.02</v>
      </c>
      <c r="G91" s="7">
        <v>8874.14</v>
      </c>
      <c r="H91" s="7">
        <v>0</v>
      </c>
      <c r="I91" s="7">
        <f t="shared" si="2"/>
        <v>227608.91000000003</v>
      </c>
      <c r="J91" s="2" t="str">
        <f t="shared" si="3"/>
        <v>E</v>
      </c>
      <c r="K91" s="2" t="s">
        <v>660</v>
      </c>
    </row>
    <row r="92" spans="1:11" ht="14.45" x14ac:dyDescent="0.3">
      <c r="A92" s="5" t="s">
        <v>178</v>
      </c>
      <c r="B92" t="s">
        <v>179</v>
      </c>
      <c r="C92" s="7">
        <v>0</v>
      </c>
      <c r="D92" s="7">
        <v>104617.33</v>
      </c>
      <c r="E92" s="7">
        <v>0</v>
      </c>
      <c r="F92" s="7">
        <v>157639.51999999999</v>
      </c>
      <c r="G92" s="7">
        <v>83340.33</v>
      </c>
      <c r="H92" s="7">
        <v>0</v>
      </c>
      <c r="I92" s="7">
        <f t="shared" si="2"/>
        <v>345597.18</v>
      </c>
      <c r="J92" s="2" t="str">
        <f t="shared" si="3"/>
        <v>E</v>
      </c>
      <c r="K92" s="2" t="s">
        <v>660</v>
      </c>
    </row>
    <row r="93" spans="1:11" ht="14.45" x14ac:dyDescent="0.3">
      <c r="A93" s="5" t="s">
        <v>180</v>
      </c>
      <c r="B93" t="s">
        <v>181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-406.87</v>
      </c>
      <c r="I93" s="7">
        <f t="shared" si="2"/>
        <v>-406.87</v>
      </c>
      <c r="J93" s="2" t="str">
        <f t="shared" si="3"/>
        <v>E</v>
      </c>
      <c r="K93" s="2" t="s">
        <v>663</v>
      </c>
    </row>
    <row r="94" spans="1:11" ht="14.45" x14ac:dyDescent="0.3">
      <c r="A94" s="5" t="s">
        <v>182</v>
      </c>
      <c r="B94" t="s">
        <v>183</v>
      </c>
      <c r="C94" s="7">
        <v>95668.24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f t="shared" si="2"/>
        <v>95668.24</v>
      </c>
      <c r="J94" s="2" t="str">
        <f t="shared" si="3"/>
        <v>E</v>
      </c>
      <c r="K94" s="2" t="s">
        <v>663</v>
      </c>
    </row>
    <row r="95" spans="1:11" ht="14.45" x14ac:dyDescent="0.3">
      <c r="A95" s="5" t="s">
        <v>184</v>
      </c>
      <c r="B95" t="s">
        <v>185</v>
      </c>
      <c r="C95" s="7">
        <v>867656.6</v>
      </c>
      <c r="D95" s="7">
        <v>186463.82</v>
      </c>
      <c r="E95" s="7">
        <v>34440.54</v>
      </c>
      <c r="F95" s="7">
        <v>151198.01</v>
      </c>
      <c r="G95" s="7">
        <v>0</v>
      </c>
      <c r="H95" s="7">
        <v>0</v>
      </c>
      <c r="I95" s="7">
        <f t="shared" si="2"/>
        <v>1239758.97</v>
      </c>
      <c r="J95" s="2" t="str">
        <f t="shared" si="3"/>
        <v>E</v>
      </c>
      <c r="K95" s="2" t="s">
        <v>663</v>
      </c>
    </row>
    <row r="96" spans="1:11" ht="14.45" x14ac:dyDescent="0.3">
      <c r="A96" s="5" t="s">
        <v>186</v>
      </c>
      <c r="B96" t="s">
        <v>187</v>
      </c>
      <c r="C96" s="7">
        <v>465250.05</v>
      </c>
      <c r="D96" s="7">
        <v>19863.04</v>
      </c>
      <c r="E96" s="7">
        <v>41173.050000000003</v>
      </c>
      <c r="F96" s="7">
        <v>0</v>
      </c>
      <c r="G96" s="7">
        <v>0</v>
      </c>
      <c r="H96" s="7">
        <v>0</v>
      </c>
      <c r="I96" s="7">
        <f t="shared" si="2"/>
        <v>526286.14</v>
      </c>
      <c r="J96" s="2" t="str">
        <f t="shared" si="3"/>
        <v>E</v>
      </c>
      <c r="K96" s="2" t="s">
        <v>663</v>
      </c>
    </row>
    <row r="97" spans="1:11" ht="14.45" x14ac:dyDescent="0.3">
      <c r="A97" s="5" t="s">
        <v>188</v>
      </c>
      <c r="B97" t="s">
        <v>189</v>
      </c>
      <c r="C97" s="7">
        <v>372203.54</v>
      </c>
      <c r="D97" s="7">
        <v>13933.81</v>
      </c>
      <c r="E97" s="7">
        <v>3810.09</v>
      </c>
      <c r="F97" s="7">
        <v>0</v>
      </c>
      <c r="G97" s="7">
        <v>0</v>
      </c>
      <c r="H97" s="7">
        <v>-3526</v>
      </c>
      <c r="I97" s="7">
        <f t="shared" si="2"/>
        <v>386421.44</v>
      </c>
      <c r="J97" s="2" t="str">
        <f t="shared" si="3"/>
        <v>E</v>
      </c>
      <c r="K97" s="2" t="s">
        <v>663</v>
      </c>
    </row>
    <row r="98" spans="1:11" ht="14.45" x14ac:dyDescent="0.3">
      <c r="A98" s="5" t="s">
        <v>190</v>
      </c>
      <c r="B98" t="s">
        <v>191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-79295</v>
      </c>
      <c r="I98" s="7">
        <f t="shared" si="2"/>
        <v>-79295</v>
      </c>
      <c r="J98" s="2" t="str">
        <f t="shared" si="3"/>
        <v>E</v>
      </c>
      <c r="K98" s="2" t="s">
        <v>663</v>
      </c>
    </row>
    <row r="99" spans="1:11" ht="14.45" x14ac:dyDescent="0.3">
      <c r="A99" s="5" t="s">
        <v>192</v>
      </c>
      <c r="B99" t="s">
        <v>193</v>
      </c>
      <c r="C99" s="7">
        <v>578036.91</v>
      </c>
      <c r="D99" s="7">
        <v>83234.7</v>
      </c>
      <c r="E99" s="7">
        <v>0</v>
      </c>
      <c r="F99" s="7">
        <v>0</v>
      </c>
      <c r="G99" s="7">
        <v>0</v>
      </c>
      <c r="H99" s="7">
        <v>-47626</v>
      </c>
      <c r="I99" s="7">
        <f t="shared" si="2"/>
        <v>613645.61</v>
      </c>
      <c r="J99" s="2" t="str">
        <f t="shared" si="3"/>
        <v>E</v>
      </c>
      <c r="K99" s="2" t="s">
        <v>663</v>
      </c>
    </row>
    <row r="100" spans="1:11" ht="14.45" x14ac:dyDescent="0.3">
      <c r="A100" s="5" t="s">
        <v>194</v>
      </c>
      <c r="B100" t="s">
        <v>195</v>
      </c>
      <c r="C100" s="7">
        <v>859104.74</v>
      </c>
      <c r="D100" s="7">
        <v>39656.14</v>
      </c>
      <c r="E100" s="7">
        <v>0</v>
      </c>
      <c r="F100" s="7">
        <v>0</v>
      </c>
      <c r="G100" s="7">
        <v>0</v>
      </c>
      <c r="H100" s="7">
        <v>-29882</v>
      </c>
      <c r="I100" s="7">
        <f t="shared" si="2"/>
        <v>868878.88</v>
      </c>
      <c r="J100" s="2" t="str">
        <f t="shared" si="3"/>
        <v>E</v>
      </c>
      <c r="K100" s="2" t="s">
        <v>663</v>
      </c>
    </row>
    <row r="101" spans="1:11" ht="14.45" x14ac:dyDescent="0.3">
      <c r="A101" s="5" t="s">
        <v>196</v>
      </c>
      <c r="B101" t="s">
        <v>197</v>
      </c>
      <c r="C101" s="7">
        <v>2530149.92</v>
      </c>
      <c r="D101" s="7">
        <v>216304.28</v>
      </c>
      <c r="E101" s="7">
        <v>0</v>
      </c>
      <c r="F101" s="7">
        <v>0</v>
      </c>
      <c r="G101" s="7">
        <v>0</v>
      </c>
      <c r="H101" s="7">
        <v>-241807.13</v>
      </c>
      <c r="I101" s="7">
        <f t="shared" si="2"/>
        <v>2504647.0699999998</v>
      </c>
      <c r="J101" s="2" t="str">
        <f t="shared" si="3"/>
        <v>E</v>
      </c>
      <c r="K101" s="2" t="s">
        <v>663</v>
      </c>
    </row>
    <row r="102" spans="1:11" ht="14.45" x14ac:dyDescent="0.3">
      <c r="A102" s="5" t="s">
        <v>198</v>
      </c>
      <c r="B102" t="s">
        <v>199</v>
      </c>
      <c r="C102" s="7">
        <v>487.9</v>
      </c>
      <c r="D102" s="7">
        <v>40249.69</v>
      </c>
      <c r="E102" s="7">
        <v>0</v>
      </c>
      <c r="F102" s="7">
        <v>0</v>
      </c>
      <c r="G102" s="7">
        <v>0</v>
      </c>
      <c r="H102" s="7">
        <v>-44586</v>
      </c>
      <c r="I102" s="7">
        <f t="shared" si="2"/>
        <v>-3848.4099999999962</v>
      </c>
      <c r="J102" s="2" t="str">
        <f t="shared" si="3"/>
        <v>E</v>
      </c>
      <c r="K102" s="2" t="s">
        <v>663</v>
      </c>
    </row>
    <row r="103" spans="1:11" ht="14.45" x14ac:dyDescent="0.3">
      <c r="A103" s="5" t="s">
        <v>200</v>
      </c>
      <c r="B103" t="s">
        <v>201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-6868.54</v>
      </c>
      <c r="I103" s="7">
        <f t="shared" si="2"/>
        <v>-6868.54</v>
      </c>
      <c r="J103" s="2" t="str">
        <f t="shared" si="3"/>
        <v>E</v>
      </c>
      <c r="K103" s="2" t="s">
        <v>663</v>
      </c>
    </row>
    <row r="104" spans="1:11" ht="14.45" x14ac:dyDescent="0.3">
      <c r="A104" s="5" t="s">
        <v>202</v>
      </c>
      <c r="B104" t="s">
        <v>203</v>
      </c>
      <c r="C104" s="7">
        <v>0</v>
      </c>
      <c r="D104" s="7">
        <v>0</v>
      </c>
      <c r="E104" s="7">
        <v>4663</v>
      </c>
      <c r="F104" s="7">
        <v>0</v>
      </c>
      <c r="G104" s="7">
        <v>0</v>
      </c>
      <c r="H104" s="7">
        <v>0</v>
      </c>
      <c r="I104" s="7">
        <f t="shared" si="2"/>
        <v>4663</v>
      </c>
      <c r="J104" s="2" t="s">
        <v>656</v>
      </c>
      <c r="K104" s="2" t="s">
        <v>663</v>
      </c>
    </row>
    <row r="105" spans="1:11" ht="14.45" x14ac:dyDescent="0.3">
      <c r="A105" s="5" t="s">
        <v>204</v>
      </c>
      <c r="B105" t="s">
        <v>205</v>
      </c>
      <c r="C105" s="7">
        <v>794866.95</v>
      </c>
      <c r="D105" s="7">
        <v>59496.2</v>
      </c>
      <c r="E105" s="7">
        <v>0</v>
      </c>
      <c r="F105" s="7">
        <v>0</v>
      </c>
      <c r="G105" s="7">
        <v>0</v>
      </c>
      <c r="H105" s="7">
        <v>0</v>
      </c>
      <c r="I105" s="7">
        <f t="shared" si="2"/>
        <v>854363.14999999991</v>
      </c>
      <c r="J105" s="2" t="s">
        <v>656</v>
      </c>
      <c r="K105" s="2" t="s">
        <v>663</v>
      </c>
    </row>
    <row r="106" spans="1:11" ht="14.45" x14ac:dyDescent="0.3">
      <c r="A106" s="5" t="s">
        <v>206</v>
      </c>
      <c r="B106" t="s">
        <v>207</v>
      </c>
      <c r="C106" s="7">
        <v>432015.9</v>
      </c>
      <c r="D106" s="7">
        <v>0</v>
      </c>
      <c r="E106" s="7">
        <v>0</v>
      </c>
      <c r="F106" s="7">
        <v>209.21</v>
      </c>
      <c r="G106" s="7">
        <v>0</v>
      </c>
      <c r="H106" s="7">
        <v>0</v>
      </c>
      <c r="I106" s="7">
        <f t="shared" si="2"/>
        <v>432225.11000000004</v>
      </c>
      <c r="J106" s="2" t="s">
        <v>656</v>
      </c>
      <c r="K106" s="2" t="s">
        <v>663</v>
      </c>
    </row>
    <row r="107" spans="1:11" ht="14.45" x14ac:dyDescent="0.3">
      <c r="A107" s="5" t="s">
        <v>208</v>
      </c>
      <c r="B107" t="s">
        <v>209</v>
      </c>
      <c r="C107" s="7">
        <v>3404491.46</v>
      </c>
      <c r="D107" s="7">
        <v>4035313.2</v>
      </c>
      <c r="E107" s="7">
        <v>0</v>
      </c>
      <c r="F107" s="7">
        <v>0</v>
      </c>
      <c r="G107" s="7">
        <v>147323.03</v>
      </c>
      <c r="H107" s="7">
        <v>-649985</v>
      </c>
      <c r="I107" s="7">
        <f t="shared" si="2"/>
        <v>6937142.6900000004</v>
      </c>
      <c r="J107" s="2" t="str">
        <f t="shared" si="3"/>
        <v>N</v>
      </c>
      <c r="K107" s="2" t="s">
        <v>664</v>
      </c>
    </row>
    <row r="108" spans="1:11" ht="14.45" x14ac:dyDescent="0.3">
      <c r="A108" s="5" t="s">
        <v>210</v>
      </c>
      <c r="B108" t="s">
        <v>211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-2400</v>
      </c>
      <c r="I108" s="7">
        <f t="shared" si="2"/>
        <v>-2400</v>
      </c>
      <c r="J108" s="2" t="str">
        <f t="shared" si="3"/>
        <v>N</v>
      </c>
      <c r="K108" s="2" t="s">
        <v>664</v>
      </c>
    </row>
    <row r="109" spans="1:11" ht="14.45" x14ac:dyDescent="0.3">
      <c r="A109" s="5" t="s">
        <v>212</v>
      </c>
      <c r="B109" t="s">
        <v>213</v>
      </c>
      <c r="C109" s="7">
        <v>128555.22</v>
      </c>
      <c r="D109" s="7">
        <v>89229.36</v>
      </c>
      <c r="E109" s="7">
        <v>0</v>
      </c>
      <c r="F109" s="7">
        <v>0</v>
      </c>
      <c r="G109" s="7">
        <v>0</v>
      </c>
      <c r="H109" s="7">
        <v>0</v>
      </c>
      <c r="I109" s="7">
        <f t="shared" si="2"/>
        <v>217784.58000000002</v>
      </c>
      <c r="J109" s="2" t="str">
        <f t="shared" si="3"/>
        <v>N</v>
      </c>
      <c r="K109" s="2" t="s">
        <v>663</v>
      </c>
    </row>
    <row r="110" spans="1:11" ht="14.45" x14ac:dyDescent="0.3">
      <c r="A110" s="5" t="s">
        <v>214</v>
      </c>
      <c r="B110" t="s">
        <v>215</v>
      </c>
      <c r="C110" s="7">
        <v>1212450</v>
      </c>
      <c r="D110" s="7">
        <v>969960</v>
      </c>
      <c r="E110" s="7">
        <v>0</v>
      </c>
      <c r="F110" s="7">
        <v>0</v>
      </c>
      <c r="G110" s="7">
        <v>0</v>
      </c>
      <c r="H110" s="7">
        <v>0</v>
      </c>
      <c r="I110" s="7">
        <f t="shared" si="2"/>
        <v>2182410</v>
      </c>
      <c r="J110" s="2" t="str">
        <f t="shared" si="3"/>
        <v>N</v>
      </c>
      <c r="K110" s="2" t="s">
        <v>664</v>
      </c>
    </row>
    <row r="111" spans="1:11" ht="14.45" x14ac:dyDescent="0.3">
      <c r="A111" s="5" t="s">
        <v>216</v>
      </c>
      <c r="B111" t="s">
        <v>217</v>
      </c>
      <c r="C111" s="7">
        <v>437114.16</v>
      </c>
      <c r="D111" s="7">
        <v>0</v>
      </c>
      <c r="E111" s="7">
        <v>0</v>
      </c>
      <c r="F111" s="7">
        <v>0</v>
      </c>
      <c r="G111" s="7">
        <v>0</v>
      </c>
      <c r="H111" s="7">
        <v>-56478.47</v>
      </c>
      <c r="I111" s="7">
        <f t="shared" si="2"/>
        <v>380635.68999999994</v>
      </c>
      <c r="J111" s="2" t="str">
        <f t="shared" si="3"/>
        <v>N</v>
      </c>
      <c r="K111" s="2" t="s">
        <v>663</v>
      </c>
    </row>
    <row r="112" spans="1:11" ht="14.45" x14ac:dyDescent="0.3">
      <c r="A112" s="5" t="s">
        <v>218</v>
      </c>
      <c r="B112" t="s">
        <v>219</v>
      </c>
      <c r="C112" s="7">
        <v>1901236.58</v>
      </c>
      <c r="D112" s="7">
        <v>112753</v>
      </c>
      <c r="E112" s="7">
        <v>0</v>
      </c>
      <c r="F112" s="7">
        <v>0</v>
      </c>
      <c r="G112" s="7">
        <v>0</v>
      </c>
      <c r="H112" s="7">
        <v>-584.42999999999995</v>
      </c>
      <c r="I112" s="7">
        <f t="shared" si="2"/>
        <v>2013405.1500000001</v>
      </c>
      <c r="J112" s="2" t="str">
        <f t="shared" si="3"/>
        <v>N</v>
      </c>
      <c r="K112" s="2" t="s">
        <v>663</v>
      </c>
    </row>
    <row r="113" spans="1:11" ht="14.45" x14ac:dyDescent="0.3">
      <c r="A113" s="5" t="s">
        <v>220</v>
      </c>
      <c r="B113" t="s">
        <v>221</v>
      </c>
      <c r="C113" s="7">
        <v>666397.21</v>
      </c>
      <c r="D113" s="7">
        <v>1637273.44</v>
      </c>
      <c r="E113" s="7">
        <v>0</v>
      </c>
      <c r="F113" s="7">
        <v>0</v>
      </c>
      <c r="G113" s="7">
        <v>0</v>
      </c>
      <c r="H113" s="7">
        <v>0</v>
      </c>
      <c r="I113" s="7">
        <f t="shared" si="2"/>
        <v>2303670.65</v>
      </c>
      <c r="J113" s="2" t="str">
        <f t="shared" si="3"/>
        <v>N</v>
      </c>
      <c r="K113" s="2" t="s">
        <v>664</v>
      </c>
    </row>
    <row r="114" spans="1:11" ht="14.45" x14ac:dyDescent="0.3">
      <c r="A114" s="5" t="s">
        <v>222</v>
      </c>
      <c r="B114" t="s">
        <v>223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-14979.11</v>
      </c>
      <c r="I114" s="7">
        <f t="shared" si="2"/>
        <v>-14979.11</v>
      </c>
      <c r="J114" s="2" t="str">
        <f t="shared" si="3"/>
        <v>N</v>
      </c>
      <c r="K114" s="2" t="s">
        <v>663</v>
      </c>
    </row>
    <row r="115" spans="1:11" ht="14.45" x14ac:dyDescent="0.3">
      <c r="A115" s="5" t="s">
        <v>224</v>
      </c>
      <c r="B115" t="s">
        <v>225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-3500</v>
      </c>
      <c r="I115" s="7">
        <f t="shared" si="2"/>
        <v>-3500</v>
      </c>
      <c r="J115" s="2" t="str">
        <f t="shared" si="3"/>
        <v>N</v>
      </c>
      <c r="K115" s="2" t="s">
        <v>663</v>
      </c>
    </row>
    <row r="116" spans="1:11" ht="14.45" x14ac:dyDescent="0.3">
      <c r="A116" s="5" t="s">
        <v>226</v>
      </c>
      <c r="B116" t="s">
        <v>227</v>
      </c>
      <c r="C116" s="7">
        <v>806825</v>
      </c>
      <c r="D116" s="7">
        <v>697804.80000000005</v>
      </c>
      <c r="E116" s="7">
        <v>267860</v>
      </c>
      <c r="F116" s="7">
        <v>0</v>
      </c>
      <c r="G116" s="7">
        <v>0</v>
      </c>
      <c r="H116" s="7">
        <v>-3060.13</v>
      </c>
      <c r="I116" s="7">
        <f t="shared" si="2"/>
        <v>1769429.6700000002</v>
      </c>
      <c r="J116" s="2" t="str">
        <f t="shared" si="3"/>
        <v>N</v>
      </c>
      <c r="K116" s="2" t="s">
        <v>664</v>
      </c>
    </row>
    <row r="117" spans="1:11" ht="14.45" x14ac:dyDescent="0.3">
      <c r="A117" s="5" t="s">
        <v>228</v>
      </c>
      <c r="B117" t="s">
        <v>229</v>
      </c>
      <c r="C117" s="7">
        <v>429519.59</v>
      </c>
      <c r="D117" s="7">
        <v>247939.97</v>
      </c>
      <c r="E117" s="7">
        <v>40000</v>
      </c>
      <c r="F117" s="7">
        <v>0</v>
      </c>
      <c r="G117" s="7">
        <v>0</v>
      </c>
      <c r="H117" s="7">
        <v>-3500.85</v>
      </c>
      <c r="I117" s="7">
        <f t="shared" si="2"/>
        <v>713958.71000000008</v>
      </c>
      <c r="J117" s="2" t="str">
        <f t="shared" si="3"/>
        <v>N</v>
      </c>
      <c r="K117" s="2" t="s">
        <v>663</v>
      </c>
    </row>
    <row r="118" spans="1:11" ht="14.45" x14ac:dyDescent="0.3">
      <c r="A118" s="5" t="s">
        <v>230</v>
      </c>
      <c r="B118" t="s">
        <v>231</v>
      </c>
      <c r="C118" s="7">
        <v>654614.91</v>
      </c>
      <c r="D118" s="7">
        <v>93751</v>
      </c>
      <c r="E118" s="7">
        <v>158002</v>
      </c>
      <c r="F118" s="7">
        <v>0</v>
      </c>
      <c r="G118" s="7">
        <v>0</v>
      </c>
      <c r="H118" s="7">
        <v>0</v>
      </c>
      <c r="I118" s="7">
        <f t="shared" si="2"/>
        <v>906367.91</v>
      </c>
      <c r="J118" s="2" t="str">
        <f t="shared" si="3"/>
        <v>N</v>
      </c>
      <c r="K118" s="2" t="s">
        <v>664</v>
      </c>
    </row>
    <row r="119" spans="1:11" ht="14.45" x14ac:dyDescent="0.3">
      <c r="A119" s="5" t="s">
        <v>232</v>
      </c>
      <c r="B119" t="s">
        <v>233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-1438</v>
      </c>
      <c r="I119" s="7">
        <f t="shared" si="2"/>
        <v>-1438</v>
      </c>
      <c r="J119" s="2" t="str">
        <f t="shared" si="3"/>
        <v>N</v>
      </c>
      <c r="K119" s="2" t="s">
        <v>663</v>
      </c>
    </row>
    <row r="120" spans="1:11" ht="14.45" x14ac:dyDescent="0.3">
      <c r="A120" s="5" t="s">
        <v>234</v>
      </c>
      <c r="B120" t="s">
        <v>235</v>
      </c>
      <c r="C120" s="7">
        <v>186848.28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f t="shared" si="2"/>
        <v>186848.28</v>
      </c>
      <c r="J120" s="2" t="str">
        <f t="shared" si="3"/>
        <v>N</v>
      </c>
      <c r="K120" s="2" t="s">
        <v>664</v>
      </c>
    </row>
    <row r="121" spans="1:11" ht="14.45" x14ac:dyDescent="0.3">
      <c r="A121" s="5" t="s">
        <v>236</v>
      </c>
      <c r="B121" t="s">
        <v>237</v>
      </c>
      <c r="C121" s="7">
        <v>4636428.95</v>
      </c>
      <c r="D121" s="7">
        <v>4162209.35</v>
      </c>
      <c r="E121" s="7">
        <v>164787</v>
      </c>
      <c r="F121" s="7">
        <v>0</v>
      </c>
      <c r="G121" s="7">
        <v>0</v>
      </c>
      <c r="H121" s="7">
        <v>0</v>
      </c>
      <c r="I121" s="7">
        <f t="shared" si="2"/>
        <v>8963425.3000000007</v>
      </c>
      <c r="J121" s="2" t="str">
        <f t="shared" si="3"/>
        <v>N</v>
      </c>
      <c r="K121" s="2" t="s">
        <v>664</v>
      </c>
    </row>
    <row r="122" spans="1:11" ht="14.45" x14ac:dyDescent="0.3">
      <c r="A122" s="5" t="s">
        <v>238</v>
      </c>
      <c r="B122" t="s">
        <v>239</v>
      </c>
      <c r="C122" s="7">
        <v>864407.82</v>
      </c>
      <c r="D122" s="7">
        <v>1676228.35</v>
      </c>
      <c r="E122" s="7">
        <v>1046931.4</v>
      </c>
      <c r="F122" s="7">
        <v>117990.56</v>
      </c>
      <c r="G122" s="7">
        <v>27038.639999999999</v>
      </c>
      <c r="H122" s="7">
        <v>0</v>
      </c>
      <c r="I122" s="7">
        <f t="shared" si="2"/>
        <v>3732596.77</v>
      </c>
      <c r="J122" s="2" t="str">
        <f t="shared" si="3"/>
        <v>N</v>
      </c>
      <c r="K122" s="2" t="s">
        <v>664</v>
      </c>
    </row>
    <row r="123" spans="1:11" ht="14.45" x14ac:dyDescent="0.3">
      <c r="A123" s="5" t="s">
        <v>240</v>
      </c>
      <c r="B123" t="s">
        <v>241</v>
      </c>
      <c r="C123" s="7">
        <v>97510.05</v>
      </c>
      <c r="D123" s="7">
        <v>5000</v>
      </c>
      <c r="E123" s="7">
        <v>0</v>
      </c>
      <c r="F123" s="7">
        <v>0</v>
      </c>
      <c r="G123" s="7">
        <v>0</v>
      </c>
      <c r="H123" s="7">
        <v>-10356.42</v>
      </c>
      <c r="I123" s="7">
        <f t="shared" si="2"/>
        <v>92153.63</v>
      </c>
      <c r="J123" s="2" t="str">
        <f t="shared" si="3"/>
        <v>N</v>
      </c>
      <c r="K123" s="2" t="s">
        <v>663</v>
      </c>
    </row>
    <row r="124" spans="1:11" ht="14.45" x14ac:dyDescent="0.3">
      <c r="A124" s="5" t="s">
        <v>242</v>
      </c>
      <c r="B124" t="s">
        <v>243</v>
      </c>
      <c r="C124" s="7">
        <v>0</v>
      </c>
      <c r="D124" s="7">
        <v>8773.94</v>
      </c>
      <c r="E124" s="7">
        <v>10870.93</v>
      </c>
      <c r="F124" s="7">
        <v>0</v>
      </c>
      <c r="G124" s="7">
        <v>14410.8</v>
      </c>
      <c r="H124" s="7">
        <v>0</v>
      </c>
      <c r="I124" s="7">
        <f t="shared" si="2"/>
        <v>34055.67</v>
      </c>
      <c r="J124" s="2" t="str">
        <f t="shared" si="3"/>
        <v>N</v>
      </c>
      <c r="K124" s="2" t="s">
        <v>660</v>
      </c>
    </row>
    <row r="125" spans="1:11" ht="14.45" x14ac:dyDescent="0.3">
      <c r="A125" s="5" t="s">
        <v>244</v>
      </c>
      <c r="B125" t="s">
        <v>245</v>
      </c>
      <c r="C125" s="7">
        <v>0</v>
      </c>
      <c r="D125" s="7">
        <v>0</v>
      </c>
      <c r="E125" s="7">
        <v>82319.86</v>
      </c>
      <c r="F125" s="7">
        <v>0</v>
      </c>
      <c r="G125" s="7">
        <v>0</v>
      </c>
      <c r="H125" s="7">
        <v>0</v>
      </c>
      <c r="I125" s="7">
        <f t="shared" si="2"/>
        <v>82319.86</v>
      </c>
      <c r="J125" s="2" t="str">
        <f t="shared" si="3"/>
        <v>N</v>
      </c>
      <c r="K125" s="2" t="s">
        <v>660</v>
      </c>
    </row>
    <row r="126" spans="1:11" ht="14.45" x14ac:dyDescent="0.3">
      <c r="A126" s="5" t="s">
        <v>246</v>
      </c>
      <c r="B126" t="s">
        <v>247</v>
      </c>
      <c r="C126" s="7">
        <v>0</v>
      </c>
      <c r="D126" s="7">
        <v>0</v>
      </c>
      <c r="E126" s="7">
        <v>0</v>
      </c>
      <c r="F126" s="7">
        <v>0</v>
      </c>
      <c r="G126" s="7">
        <v>64200.19</v>
      </c>
      <c r="H126" s="7">
        <v>0</v>
      </c>
      <c r="I126" s="7">
        <f t="shared" si="2"/>
        <v>64200.19</v>
      </c>
      <c r="J126" s="2" t="str">
        <f t="shared" si="3"/>
        <v>N</v>
      </c>
      <c r="K126" s="2" t="s">
        <v>660</v>
      </c>
    </row>
    <row r="127" spans="1:11" ht="14.45" x14ac:dyDescent="0.3">
      <c r="A127" s="5" t="s">
        <v>248</v>
      </c>
      <c r="B127" t="s">
        <v>249</v>
      </c>
      <c r="C127" s="7">
        <v>32540.25</v>
      </c>
      <c r="D127" s="7">
        <v>20880.080000000002</v>
      </c>
      <c r="E127" s="7">
        <v>0</v>
      </c>
      <c r="F127" s="7">
        <v>0</v>
      </c>
      <c r="G127" s="7">
        <v>0</v>
      </c>
      <c r="H127" s="7">
        <v>0</v>
      </c>
      <c r="I127" s="7">
        <f t="shared" si="2"/>
        <v>53420.33</v>
      </c>
      <c r="J127" s="2" t="str">
        <f t="shared" si="3"/>
        <v>N</v>
      </c>
      <c r="K127" s="2" t="s">
        <v>660</v>
      </c>
    </row>
    <row r="128" spans="1:11" ht="14.45" x14ac:dyDescent="0.3">
      <c r="A128" s="5" t="s">
        <v>250</v>
      </c>
      <c r="B128" t="s">
        <v>251</v>
      </c>
      <c r="C128" s="7">
        <v>0</v>
      </c>
      <c r="D128" s="7">
        <v>0</v>
      </c>
      <c r="E128" s="7">
        <v>61159.4</v>
      </c>
      <c r="F128" s="7">
        <v>0</v>
      </c>
      <c r="G128" s="7">
        <v>0</v>
      </c>
      <c r="H128" s="7">
        <v>0</v>
      </c>
      <c r="I128" s="7">
        <f t="shared" si="2"/>
        <v>61159.4</v>
      </c>
      <c r="J128" s="2" t="str">
        <f t="shared" si="3"/>
        <v>N</v>
      </c>
      <c r="K128" s="2" t="s">
        <v>660</v>
      </c>
    </row>
    <row r="129" spans="1:11" ht="14.45" x14ac:dyDescent="0.3">
      <c r="A129" s="5" t="s">
        <v>252</v>
      </c>
      <c r="B129" t="s">
        <v>253</v>
      </c>
      <c r="C129" s="7">
        <v>0</v>
      </c>
      <c r="D129" s="7">
        <v>0</v>
      </c>
      <c r="E129" s="7">
        <v>0</v>
      </c>
      <c r="F129" s="7">
        <v>0</v>
      </c>
      <c r="G129" s="7">
        <v>655.16999999999996</v>
      </c>
      <c r="H129" s="7">
        <v>0</v>
      </c>
      <c r="I129" s="7">
        <f t="shared" si="2"/>
        <v>655.16999999999996</v>
      </c>
      <c r="J129" s="2" t="str">
        <f t="shared" si="3"/>
        <v>N</v>
      </c>
      <c r="K129" s="2" t="s">
        <v>660</v>
      </c>
    </row>
    <row r="130" spans="1:11" ht="14.45" x14ac:dyDescent="0.3">
      <c r="A130" s="5" t="s">
        <v>254</v>
      </c>
      <c r="B130" t="s">
        <v>255</v>
      </c>
      <c r="C130" s="7">
        <v>64704.41</v>
      </c>
      <c r="D130" s="7">
        <v>285213.94</v>
      </c>
      <c r="E130" s="7">
        <v>0</v>
      </c>
      <c r="F130" s="7">
        <v>34670.400000000001</v>
      </c>
      <c r="G130" s="7">
        <v>0</v>
      </c>
      <c r="H130" s="7">
        <v>0</v>
      </c>
      <c r="I130" s="7">
        <f t="shared" si="2"/>
        <v>384588.75</v>
      </c>
      <c r="J130" s="2" t="str">
        <f t="shared" si="3"/>
        <v>N</v>
      </c>
      <c r="K130" s="2" t="s">
        <v>660</v>
      </c>
    </row>
    <row r="131" spans="1:11" ht="14.45" x14ac:dyDescent="0.3">
      <c r="A131" s="5" t="s">
        <v>256</v>
      </c>
      <c r="B131" t="s">
        <v>257</v>
      </c>
      <c r="C131" s="7">
        <v>21263.78</v>
      </c>
      <c r="D131" s="7">
        <v>0</v>
      </c>
      <c r="E131" s="7">
        <v>0</v>
      </c>
      <c r="F131" s="7">
        <v>0</v>
      </c>
      <c r="G131" s="7">
        <v>77699.39</v>
      </c>
      <c r="H131" s="7">
        <v>0</v>
      </c>
      <c r="I131" s="7">
        <f t="shared" si="2"/>
        <v>98963.17</v>
      </c>
      <c r="J131" s="2" t="str">
        <f t="shared" si="3"/>
        <v>N</v>
      </c>
      <c r="K131" s="2" t="s">
        <v>660</v>
      </c>
    </row>
    <row r="132" spans="1:11" ht="14.45" x14ac:dyDescent="0.3">
      <c r="A132" s="5" t="s">
        <v>258</v>
      </c>
      <c r="B132" t="s">
        <v>259</v>
      </c>
      <c r="C132" s="7">
        <v>53920.34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f t="shared" si="2"/>
        <v>53920.34</v>
      </c>
      <c r="J132" s="2" t="str">
        <f t="shared" si="3"/>
        <v>N</v>
      </c>
      <c r="K132" s="2" t="s">
        <v>660</v>
      </c>
    </row>
    <row r="133" spans="1:11" ht="14.45" x14ac:dyDescent="0.3">
      <c r="A133" s="5" t="s">
        <v>260</v>
      </c>
      <c r="B133" t="s">
        <v>261</v>
      </c>
      <c r="C133" s="7">
        <v>0</v>
      </c>
      <c r="D133" s="7">
        <v>0</v>
      </c>
      <c r="E133" s="7">
        <v>30579.7</v>
      </c>
      <c r="F133" s="7">
        <v>0</v>
      </c>
      <c r="G133" s="7">
        <v>0</v>
      </c>
      <c r="H133" s="7">
        <v>0</v>
      </c>
      <c r="I133" s="7">
        <f t="shared" si="2"/>
        <v>30579.7</v>
      </c>
      <c r="J133" s="2" t="str">
        <f t="shared" si="3"/>
        <v>N</v>
      </c>
      <c r="K133" s="2" t="s">
        <v>660</v>
      </c>
    </row>
    <row r="134" spans="1:11" ht="14.45" x14ac:dyDescent="0.3">
      <c r="A134" s="5" t="s">
        <v>262</v>
      </c>
      <c r="B134" t="s">
        <v>263</v>
      </c>
      <c r="C134" s="7">
        <v>20880.080000000002</v>
      </c>
      <c r="D134" s="7">
        <v>0</v>
      </c>
      <c r="E134" s="7">
        <v>94809.68</v>
      </c>
      <c r="F134" s="7">
        <v>0</v>
      </c>
      <c r="G134" s="7">
        <v>230490.34</v>
      </c>
      <c r="H134" s="7">
        <v>0</v>
      </c>
      <c r="I134" s="7">
        <f t="shared" si="2"/>
        <v>346180.1</v>
      </c>
      <c r="J134" s="2" t="str">
        <f t="shared" si="3"/>
        <v>N</v>
      </c>
      <c r="K134" s="2" t="s">
        <v>660</v>
      </c>
    </row>
    <row r="135" spans="1:11" ht="14.45" x14ac:dyDescent="0.3">
      <c r="A135" s="5" t="s">
        <v>264</v>
      </c>
      <c r="B135" t="s">
        <v>265</v>
      </c>
      <c r="C135" s="7">
        <v>49283.87</v>
      </c>
      <c r="D135" s="7">
        <v>20879.77</v>
      </c>
      <c r="E135" s="7">
        <v>21750.080000000002</v>
      </c>
      <c r="F135" s="7">
        <v>0</v>
      </c>
      <c r="G135" s="7">
        <v>0</v>
      </c>
      <c r="H135" s="7">
        <v>0</v>
      </c>
      <c r="I135" s="7">
        <f t="shared" si="2"/>
        <v>91913.72</v>
      </c>
      <c r="J135" s="2" t="str">
        <f t="shared" si="3"/>
        <v>N</v>
      </c>
      <c r="K135" s="2" t="s">
        <v>660</v>
      </c>
    </row>
    <row r="136" spans="1:11" ht="14.45" x14ac:dyDescent="0.3">
      <c r="A136" s="5" t="s">
        <v>266</v>
      </c>
      <c r="B136" t="s">
        <v>267</v>
      </c>
      <c r="C136" s="7">
        <v>43169.59</v>
      </c>
      <c r="D136" s="7">
        <v>105991.76</v>
      </c>
      <c r="E136" s="7">
        <v>0</v>
      </c>
      <c r="F136" s="7">
        <v>18881.23</v>
      </c>
      <c r="G136" s="7">
        <v>0</v>
      </c>
      <c r="H136" s="7">
        <v>0</v>
      </c>
      <c r="I136" s="7">
        <f t="shared" si="2"/>
        <v>168042.58</v>
      </c>
      <c r="J136" s="2" t="str">
        <f t="shared" si="3"/>
        <v>N</v>
      </c>
      <c r="K136" s="2" t="s">
        <v>660</v>
      </c>
    </row>
    <row r="137" spans="1:11" ht="14.45" x14ac:dyDescent="0.3">
      <c r="A137" s="5" t="s">
        <v>268</v>
      </c>
      <c r="B137" t="s">
        <v>269</v>
      </c>
      <c r="C137" s="7">
        <v>0</v>
      </c>
      <c r="D137" s="7">
        <v>73443.16</v>
      </c>
      <c r="E137" s="7">
        <v>0</v>
      </c>
      <c r="F137" s="7">
        <v>0</v>
      </c>
      <c r="G137" s="7">
        <v>0</v>
      </c>
      <c r="H137" s="7">
        <v>0</v>
      </c>
      <c r="I137" s="7">
        <f t="shared" si="2"/>
        <v>73443.16</v>
      </c>
      <c r="J137" s="2" t="str">
        <f t="shared" si="3"/>
        <v>N</v>
      </c>
      <c r="K137" s="2" t="s">
        <v>660</v>
      </c>
    </row>
    <row r="138" spans="1:11" ht="14.45" x14ac:dyDescent="0.3">
      <c r="A138" s="5" t="s">
        <v>270</v>
      </c>
      <c r="B138" t="s">
        <v>271</v>
      </c>
      <c r="C138" s="7">
        <v>0</v>
      </c>
      <c r="D138" s="7">
        <v>0</v>
      </c>
      <c r="E138" s="7">
        <v>0</v>
      </c>
      <c r="F138" s="7">
        <v>0</v>
      </c>
      <c r="G138" s="7">
        <v>1003.71</v>
      </c>
      <c r="H138" s="7">
        <v>0</v>
      </c>
      <c r="I138" s="7">
        <f t="shared" si="2"/>
        <v>1003.71</v>
      </c>
      <c r="J138" s="2" t="str">
        <f t="shared" si="3"/>
        <v>N</v>
      </c>
      <c r="K138" s="2" t="s">
        <v>660</v>
      </c>
    </row>
    <row r="139" spans="1:11" ht="14.45" x14ac:dyDescent="0.3">
      <c r="A139" s="5" t="s">
        <v>272</v>
      </c>
      <c r="B139" t="s">
        <v>273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-329</v>
      </c>
      <c r="I139" s="7">
        <f t="shared" si="2"/>
        <v>-329</v>
      </c>
      <c r="J139" s="2" t="str">
        <f t="shared" si="3"/>
        <v>N</v>
      </c>
      <c r="K139" s="2" t="s">
        <v>663</v>
      </c>
    </row>
    <row r="140" spans="1:11" ht="14.45" x14ac:dyDescent="0.3">
      <c r="A140" s="5" t="s">
        <v>274</v>
      </c>
      <c r="B140" t="s">
        <v>275</v>
      </c>
      <c r="C140" s="7">
        <v>0</v>
      </c>
      <c r="D140" s="7">
        <v>0</v>
      </c>
      <c r="E140" s="7">
        <v>0</v>
      </c>
      <c r="F140" s="7">
        <v>61162.86</v>
      </c>
      <c r="G140" s="7">
        <v>0</v>
      </c>
      <c r="H140" s="7">
        <v>-47399</v>
      </c>
      <c r="I140" s="7">
        <f t="shared" ref="I140:I202" si="4">SUM(C140:H140)</f>
        <v>13763.86</v>
      </c>
      <c r="J140" s="2" t="str">
        <f t="shared" ref="J140:J202" si="5">MID(A140,2,1)</f>
        <v>N</v>
      </c>
      <c r="K140" s="2" t="s">
        <v>660</v>
      </c>
    </row>
    <row r="141" spans="1:11" ht="14.45" x14ac:dyDescent="0.3">
      <c r="A141" s="5" t="s">
        <v>276</v>
      </c>
      <c r="B141" t="s">
        <v>277</v>
      </c>
      <c r="C141" s="7">
        <v>0</v>
      </c>
      <c r="D141" s="7">
        <v>18347.82</v>
      </c>
      <c r="E141" s="7">
        <v>60337.65</v>
      </c>
      <c r="F141" s="7">
        <v>0</v>
      </c>
      <c r="G141" s="7">
        <v>0</v>
      </c>
      <c r="H141" s="7">
        <v>-54972.65</v>
      </c>
      <c r="I141" s="7">
        <f t="shared" si="4"/>
        <v>23712.82</v>
      </c>
      <c r="J141" s="2" t="str">
        <f t="shared" si="5"/>
        <v>N</v>
      </c>
      <c r="K141" s="2" t="s">
        <v>660</v>
      </c>
    </row>
    <row r="142" spans="1:11" ht="14.45" x14ac:dyDescent="0.3">
      <c r="A142" s="5" t="s">
        <v>278</v>
      </c>
      <c r="B142" t="s">
        <v>279</v>
      </c>
      <c r="C142" s="7">
        <v>0</v>
      </c>
      <c r="D142" s="7">
        <v>0</v>
      </c>
      <c r="E142" s="7">
        <v>0</v>
      </c>
      <c r="F142" s="7">
        <v>0</v>
      </c>
      <c r="G142" s="7">
        <v>75432.210000000006</v>
      </c>
      <c r="H142" s="7">
        <v>0</v>
      </c>
      <c r="I142" s="7">
        <f t="shared" si="4"/>
        <v>75432.210000000006</v>
      </c>
      <c r="J142" s="2" t="str">
        <f t="shared" si="5"/>
        <v>N</v>
      </c>
      <c r="K142" s="2" t="s">
        <v>660</v>
      </c>
    </row>
    <row r="143" spans="1:11" x14ac:dyDescent="0.25">
      <c r="A143" s="5" t="s">
        <v>280</v>
      </c>
      <c r="B143" t="s">
        <v>281</v>
      </c>
      <c r="C143" s="7">
        <v>0</v>
      </c>
      <c r="D143" s="7">
        <v>45869.55</v>
      </c>
      <c r="E143" s="7">
        <v>0</v>
      </c>
      <c r="F143" s="7">
        <v>0</v>
      </c>
      <c r="G143" s="7">
        <v>0</v>
      </c>
      <c r="H143" s="7">
        <v>0</v>
      </c>
      <c r="I143" s="7">
        <f t="shared" si="4"/>
        <v>45869.55</v>
      </c>
      <c r="J143" s="2" t="str">
        <f t="shared" si="5"/>
        <v>N</v>
      </c>
      <c r="K143" s="2" t="s">
        <v>660</v>
      </c>
    </row>
    <row r="144" spans="1:11" ht="14.45" x14ac:dyDescent="0.3">
      <c r="A144" s="5" t="s">
        <v>282</v>
      </c>
      <c r="B144" t="s">
        <v>283</v>
      </c>
      <c r="C144" s="7">
        <v>0</v>
      </c>
      <c r="D144" s="7">
        <v>1283</v>
      </c>
      <c r="E144" s="7">
        <v>0</v>
      </c>
      <c r="F144" s="7">
        <v>29502.92</v>
      </c>
      <c r="G144" s="7">
        <v>0</v>
      </c>
      <c r="H144" s="7">
        <v>-2566</v>
      </c>
      <c r="I144" s="7">
        <f t="shared" si="4"/>
        <v>28219.919999999998</v>
      </c>
      <c r="J144" s="2" t="str">
        <f t="shared" si="5"/>
        <v>N</v>
      </c>
      <c r="K144" s="2" t="s">
        <v>660</v>
      </c>
    </row>
    <row r="145" spans="1:11" ht="14.45" x14ac:dyDescent="0.3">
      <c r="A145" s="5" t="s">
        <v>284</v>
      </c>
      <c r="B145" t="s">
        <v>285</v>
      </c>
      <c r="C145" s="7">
        <v>0</v>
      </c>
      <c r="D145" s="7">
        <v>28579.84</v>
      </c>
      <c r="E145" s="7">
        <v>57559.69</v>
      </c>
      <c r="F145" s="7">
        <v>0</v>
      </c>
      <c r="G145" s="7">
        <v>59087.67</v>
      </c>
      <c r="H145" s="7">
        <v>0</v>
      </c>
      <c r="I145" s="7">
        <f t="shared" si="4"/>
        <v>145227.20000000001</v>
      </c>
      <c r="J145" s="2" t="str">
        <f t="shared" si="5"/>
        <v>N</v>
      </c>
      <c r="K145" s="2" t="s">
        <v>660</v>
      </c>
    </row>
    <row r="146" spans="1:11" ht="14.45" x14ac:dyDescent="0.3">
      <c r="A146" s="5" t="s">
        <v>286</v>
      </c>
      <c r="B146" t="s">
        <v>287</v>
      </c>
      <c r="C146" s="7">
        <v>0</v>
      </c>
      <c r="D146" s="7">
        <v>20880.080000000002</v>
      </c>
      <c r="E146" s="7">
        <v>88263.83</v>
      </c>
      <c r="F146" s="7">
        <v>0</v>
      </c>
      <c r="G146" s="7">
        <v>0</v>
      </c>
      <c r="H146" s="7">
        <v>0</v>
      </c>
      <c r="I146" s="7">
        <f t="shared" si="4"/>
        <v>109143.91</v>
      </c>
      <c r="J146" s="2" t="str">
        <f t="shared" si="5"/>
        <v>N</v>
      </c>
      <c r="K146" s="2" t="s">
        <v>660</v>
      </c>
    </row>
    <row r="147" spans="1:11" ht="14.45" x14ac:dyDescent="0.3">
      <c r="A147" s="5" t="s">
        <v>288</v>
      </c>
      <c r="B147" t="s">
        <v>289</v>
      </c>
      <c r="C147" s="7">
        <v>0</v>
      </c>
      <c r="D147" s="7">
        <v>0</v>
      </c>
      <c r="E147" s="7">
        <v>0</v>
      </c>
      <c r="F147" s="7">
        <v>0</v>
      </c>
      <c r="G147" s="7">
        <v>222740</v>
      </c>
      <c r="H147" s="7">
        <v>0</v>
      </c>
      <c r="I147" s="7">
        <f t="shared" si="4"/>
        <v>222740</v>
      </c>
      <c r="J147" s="2" t="str">
        <f t="shared" si="5"/>
        <v>N</v>
      </c>
      <c r="K147" s="2" t="s">
        <v>663</v>
      </c>
    </row>
    <row r="148" spans="1:11" ht="14.45" x14ac:dyDescent="0.3">
      <c r="A148" s="5" t="s">
        <v>290</v>
      </c>
      <c r="B148" t="s">
        <v>291</v>
      </c>
      <c r="C148" s="7">
        <v>545889.15</v>
      </c>
      <c r="D148" s="7">
        <v>257590.65</v>
      </c>
      <c r="E148" s="7">
        <v>229518.36</v>
      </c>
      <c r="F148" s="7">
        <v>0</v>
      </c>
      <c r="G148" s="7">
        <v>0</v>
      </c>
      <c r="H148" s="7">
        <v>0</v>
      </c>
      <c r="I148" s="7">
        <f t="shared" si="4"/>
        <v>1032998.16</v>
      </c>
      <c r="J148" s="2" t="str">
        <f t="shared" si="5"/>
        <v>N</v>
      </c>
      <c r="K148" s="2" t="s">
        <v>663</v>
      </c>
    </row>
    <row r="149" spans="1:11" ht="14.45" x14ac:dyDescent="0.3">
      <c r="A149" s="5" t="s">
        <v>292</v>
      </c>
      <c r="B149" t="s">
        <v>293</v>
      </c>
      <c r="C149" s="7">
        <v>574926.11</v>
      </c>
      <c r="D149" s="7">
        <v>0</v>
      </c>
      <c r="E149" s="7">
        <v>0</v>
      </c>
      <c r="F149" s="7">
        <v>0</v>
      </c>
      <c r="G149" s="7">
        <v>0</v>
      </c>
      <c r="H149" s="7">
        <v>-59407.3</v>
      </c>
      <c r="I149" s="7">
        <f t="shared" si="4"/>
        <v>515518.81</v>
      </c>
      <c r="J149" s="2" t="str">
        <f t="shared" si="5"/>
        <v>N</v>
      </c>
      <c r="K149" s="2" t="s">
        <v>663</v>
      </c>
    </row>
    <row r="150" spans="1:11" ht="14.45" x14ac:dyDescent="0.3">
      <c r="A150" s="5" t="s">
        <v>294</v>
      </c>
      <c r="B150" t="s">
        <v>295</v>
      </c>
      <c r="C150" s="7">
        <v>656111.92000000004</v>
      </c>
      <c r="D150" s="7">
        <v>0</v>
      </c>
      <c r="E150" s="7">
        <v>35745</v>
      </c>
      <c r="F150" s="7">
        <v>0</v>
      </c>
      <c r="G150" s="7">
        <v>0</v>
      </c>
      <c r="H150" s="7">
        <v>0</v>
      </c>
      <c r="I150" s="7">
        <f t="shared" si="4"/>
        <v>691856.92</v>
      </c>
      <c r="J150" s="2" t="str">
        <f t="shared" si="5"/>
        <v>N</v>
      </c>
      <c r="K150" s="2" t="s">
        <v>663</v>
      </c>
    </row>
    <row r="151" spans="1:11" ht="14.45" x14ac:dyDescent="0.3">
      <c r="A151" s="5" t="s">
        <v>296</v>
      </c>
      <c r="B151" t="s">
        <v>297</v>
      </c>
      <c r="C151" s="7">
        <v>217067.4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f t="shared" si="4"/>
        <v>217067.4</v>
      </c>
      <c r="J151" s="2" t="str">
        <f t="shared" si="5"/>
        <v>N</v>
      </c>
      <c r="K151" s="2" t="s">
        <v>663</v>
      </c>
    </row>
    <row r="152" spans="1:11" ht="14.45" x14ac:dyDescent="0.3">
      <c r="A152" s="5" t="s">
        <v>298</v>
      </c>
      <c r="B152" t="s">
        <v>299</v>
      </c>
      <c r="C152" s="7">
        <v>2051964.84</v>
      </c>
      <c r="D152" s="7">
        <v>616010.44999999995</v>
      </c>
      <c r="E152" s="7">
        <v>1240952.31</v>
      </c>
      <c r="F152" s="7">
        <v>1366121.26</v>
      </c>
      <c r="G152" s="7">
        <v>0</v>
      </c>
      <c r="H152" s="7">
        <v>0</v>
      </c>
      <c r="I152" s="7">
        <f t="shared" si="4"/>
        <v>5275048.8600000003</v>
      </c>
      <c r="J152" s="2" t="str">
        <f t="shared" si="5"/>
        <v>N</v>
      </c>
      <c r="K152" s="2" t="s">
        <v>664</v>
      </c>
    </row>
    <row r="153" spans="1:11" ht="14.45" x14ac:dyDescent="0.3">
      <c r="A153" s="5" t="s">
        <v>300</v>
      </c>
      <c r="B153" t="s">
        <v>301</v>
      </c>
      <c r="C153" s="7">
        <v>148842.91</v>
      </c>
      <c r="D153" s="7">
        <v>0</v>
      </c>
      <c r="E153" s="7">
        <v>0</v>
      </c>
      <c r="F153" s="7">
        <v>0</v>
      </c>
      <c r="G153" s="7">
        <v>0</v>
      </c>
      <c r="H153" s="7">
        <v>-521.04</v>
      </c>
      <c r="I153" s="7">
        <f t="shared" si="4"/>
        <v>148321.87</v>
      </c>
      <c r="J153" s="2" t="str">
        <f t="shared" si="5"/>
        <v>N</v>
      </c>
      <c r="K153" s="2" t="s">
        <v>663</v>
      </c>
    </row>
    <row r="154" spans="1:11" ht="14.45" x14ac:dyDescent="0.3">
      <c r="A154" s="5" t="s">
        <v>302</v>
      </c>
      <c r="B154" t="s">
        <v>303</v>
      </c>
      <c r="C154" s="7">
        <v>415950</v>
      </c>
      <c r="D154" s="7">
        <v>268450</v>
      </c>
      <c r="E154" s="7">
        <v>563450</v>
      </c>
      <c r="F154" s="7">
        <v>0</v>
      </c>
      <c r="G154" s="7">
        <v>0</v>
      </c>
      <c r="H154" s="7">
        <v>0</v>
      </c>
      <c r="I154" s="7">
        <f t="shared" si="4"/>
        <v>1247850</v>
      </c>
      <c r="J154" s="2" t="str">
        <f t="shared" si="5"/>
        <v>N</v>
      </c>
      <c r="K154" s="2" t="s">
        <v>664</v>
      </c>
    </row>
    <row r="155" spans="1:11" ht="14.45" x14ac:dyDescent="0.3">
      <c r="A155" s="5" t="s">
        <v>304</v>
      </c>
      <c r="B155" t="s">
        <v>305</v>
      </c>
      <c r="C155" s="7">
        <v>974752.88</v>
      </c>
      <c r="D155" s="7">
        <v>28115</v>
      </c>
      <c r="E155" s="7">
        <v>5540</v>
      </c>
      <c r="F155" s="7">
        <v>0</v>
      </c>
      <c r="G155" s="7">
        <v>0</v>
      </c>
      <c r="H155" s="7">
        <v>-5090.08</v>
      </c>
      <c r="I155" s="7">
        <f t="shared" si="4"/>
        <v>1003317.8</v>
      </c>
      <c r="J155" s="2" t="str">
        <f t="shared" si="5"/>
        <v>N</v>
      </c>
      <c r="K155" s="2" t="s">
        <v>663</v>
      </c>
    </row>
    <row r="156" spans="1:11" ht="14.45" x14ac:dyDescent="0.3">
      <c r="A156" s="5" t="s">
        <v>306</v>
      </c>
      <c r="B156" t="s">
        <v>307</v>
      </c>
      <c r="C156" s="7">
        <v>0</v>
      </c>
      <c r="D156" s="7">
        <v>403211.2</v>
      </c>
      <c r="E156" s="7">
        <v>2866063.78</v>
      </c>
      <c r="F156" s="7">
        <v>0</v>
      </c>
      <c r="G156" s="7">
        <v>0</v>
      </c>
      <c r="H156" s="7">
        <v>0</v>
      </c>
      <c r="I156" s="7">
        <f t="shared" si="4"/>
        <v>3269274.98</v>
      </c>
      <c r="J156" s="2" t="str">
        <f t="shared" si="5"/>
        <v>N</v>
      </c>
      <c r="K156" s="2" t="s">
        <v>659</v>
      </c>
    </row>
    <row r="157" spans="1:11" ht="14.45" x14ac:dyDescent="0.3">
      <c r="A157" s="5" t="s">
        <v>308</v>
      </c>
      <c r="B157" t="s">
        <v>309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-127248.32000000001</v>
      </c>
      <c r="I157" s="7">
        <f t="shared" si="4"/>
        <v>-127248.32000000001</v>
      </c>
      <c r="J157" s="2" t="str">
        <f t="shared" si="5"/>
        <v>N</v>
      </c>
      <c r="K157" s="2" t="s">
        <v>663</v>
      </c>
    </row>
    <row r="158" spans="1:11" ht="14.45" x14ac:dyDescent="0.3">
      <c r="A158" s="5" t="s">
        <v>310</v>
      </c>
      <c r="B158" t="s">
        <v>311</v>
      </c>
      <c r="C158" s="7">
        <v>382823.7</v>
      </c>
      <c r="D158" s="7">
        <v>678104.14</v>
      </c>
      <c r="E158" s="7">
        <v>0</v>
      </c>
      <c r="F158" s="7">
        <v>0</v>
      </c>
      <c r="G158" s="7">
        <v>0</v>
      </c>
      <c r="H158" s="7">
        <v>-8282.91</v>
      </c>
      <c r="I158" s="7">
        <f t="shared" si="4"/>
        <v>1052644.9300000002</v>
      </c>
      <c r="J158" s="2" t="str">
        <f t="shared" si="5"/>
        <v>N</v>
      </c>
      <c r="K158" s="2" t="s">
        <v>663</v>
      </c>
    </row>
    <row r="159" spans="1:11" ht="14.45" x14ac:dyDescent="0.3">
      <c r="A159" s="5" t="s">
        <v>312</v>
      </c>
      <c r="B159" t="s">
        <v>313</v>
      </c>
      <c r="C159" s="7">
        <v>0</v>
      </c>
      <c r="D159" s="7">
        <v>0</v>
      </c>
      <c r="E159" s="7">
        <v>12177.6</v>
      </c>
      <c r="F159" s="7">
        <v>71036.399999999994</v>
      </c>
      <c r="G159" s="7">
        <v>0</v>
      </c>
      <c r="H159" s="7">
        <v>0</v>
      </c>
      <c r="I159" s="7">
        <f t="shared" si="4"/>
        <v>83214</v>
      </c>
      <c r="J159" s="2" t="str">
        <f t="shared" si="5"/>
        <v>N</v>
      </c>
      <c r="K159" s="2" t="s">
        <v>664</v>
      </c>
    </row>
    <row r="160" spans="1:11" ht="14.45" x14ac:dyDescent="0.3">
      <c r="A160" s="5" t="s">
        <v>314</v>
      </c>
      <c r="B160" t="s">
        <v>315</v>
      </c>
      <c r="C160" s="7">
        <v>175713.91</v>
      </c>
      <c r="D160" s="7">
        <v>0</v>
      </c>
      <c r="E160" s="7">
        <v>0</v>
      </c>
      <c r="F160" s="7">
        <v>0</v>
      </c>
      <c r="G160" s="7">
        <v>79242</v>
      </c>
      <c r="H160" s="7">
        <v>-14591.53</v>
      </c>
      <c r="I160" s="7">
        <f t="shared" si="4"/>
        <v>240364.38</v>
      </c>
      <c r="J160" s="2" t="str">
        <f t="shared" si="5"/>
        <v>N</v>
      </c>
      <c r="K160" s="2" t="s">
        <v>663</v>
      </c>
    </row>
    <row r="161" spans="1:11" ht="14.45" x14ac:dyDescent="0.3">
      <c r="A161" s="5" t="s">
        <v>316</v>
      </c>
      <c r="B161" t="s">
        <v>317</v>
      </c>
      <c r="C161" s="7">
        <v>0</v>
      </c>
      <c r="D161" s="7">
        <v>106169.07</v>
      </c>
      <c r="E161" s="7">
        <v>0</v>
      </c>
      <c r="F161" s="7">
        <v>440610.08</v>
      </c>
      <c r="G161" s="7">
        <v>1665202.14</v>
      </c>
      <c r="H161" s="7">
        <v>0</v>
      </c>
      <c r="I161" s="7">
        <f t="shared" si="4"/>
        <v>2211981.29</v>
      </c>
      <c r="J161" s="2" t="str">
        <f t="shared" si="5"/>
        <v>N</v>
      </c>
      <c r="K161" s="2" t="s">
        <v>660</v>
      </c>
    </row>
    <row r="162" spans="1:11" ht="14.45" x14ac:dyDescent="0.3">
      <c r="A162" s="5" t="s">
        <v>318</v>
      </c>
      <c r="B162" t="s">
        <v>319</v>
      </c>
      <c r="C162" s="7">
        <v>328048.84000000003</v>
      </c>
      <c r="D162" s="7">
        <v>12999</v>
      </c>
      <c r="E162" s="7">
        <v>0</v>
      </c>
      <c r="F162" s="7">
        <v>6574.52</v>
      </c>
      <c r="G162" s="7">
        <v>0</v>
      </c>
      <c r="H162" s="7">
        <v>0</v>
      </c>
      <c r="I162" s="7">
        <f t="shared" si="4"/>
        <v>347622.36000000004</v>
      </c>
      <c r="J162" s="2" t="str">
        <f t="shared" si="5"/>
        <v>N</v>
      </c>
      <c r="K162" s="2" t="s">
        <v>663</v>
      </c>
    </row>
    <row r="163" spans="1:11" ht="14.45" x14ac:dyDescent="0.3">
      <c r="A163" s="5" t="s">
        <v>320</v>
      </c>
      <c r="B163" t="s">
        <v>321</v>
      </c>
      <c r="C163" s="7">
        <v>788771</v>
      </c>
      <c r="D163" s="7">
        <v>383500</v>
      </c>
      <c r="E163" s="7">
        <v>0</v>
      </c>
      <c r="F163" s="7">
        <v>0</v>
      </c>
      <c r="G163" s="7">
        <v>123005.75</v>
      </c>
      <c r="H163" s="7">
        <v>0</v>
      </c>
      <c r="I163" s="7">
        <f t="shared" si="4"/>
        <v>1295276.75</v>
      </c>
      <c r="J163" s="2" t="str">
        <f t="shared" si="5"/>
        <v>N</v>
      </c>
      <c r="K163" s="2" t="s">
        <v>664</v>
      </c>
    </row>
    <row r="164" spans="1:11" ht="14.45" x14ac:dyDescent="0.3">
      <c r="A164" s="5" t="s">
        <v>322</v>
      </c>
      <c r="B164" t="s">
        <v>323</v>
      </c>
      <c r="C164" s="7">
        <v>21497.42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f t="shared" si="4"/>
        <v>21497.42</v>
      </c>
      <c r="J164" s="2" t="str">
        <f t="shared" si="5"/>
        <v>N</v>
      </c>
      <c r="K164" s="2" t="s">
        <v>663</v>
      </c>
    </row>
    <row r="165" spans="1:11" ht="14.45" x14ac:dyDescent="0.3">
      <c r="A165" s="5" t="s">
        <v>324</v>
      </c>
      <c r="B165" t="s">
        <v>325</v>
      </c>
      <c r="C165" s="7">
        <v>2367084.0499999998</v>
      </c>
      <c r="D165" s="7">
        <v>472354</v>
      </c>
      <c r="E165" s="7">
        <v>1806221.78</v>
      </c>
      <c r="F165" s="7">
        <v>0</v>
      </c>
      <c r="G165" s="7">
        <v>0</v>
      </c>
      <c r="H165" s="7">
        <v>0</v>
      </c>
      <c r="I165" s="7">
        <f t="shared" si="4"/>
        <v>4645659.83</v>
      </c>
      <c r="J165" s="2" t="str">
        <f t="shared" si="5"/>
        <v>N</v>
      </c>
      <c r="K165" s="2" t="s">
        <v>664</v>
      </c>
    </row>
    <row r="166" spans="1:11" ht="14.45" x14ac:dyDescent="0.3">
      <c r="A166" s="5" t="s">
        <v>326</v>
      </c>
      <c r="B166" t="s">
        <v>327</v>
      </c>
      <c r="C166" s="7">
        <v>451936.57</v>
      </c>
      <c r="D166" s="7">
        <v>143060.18</v>
      </c>
      <c r="E166" s="7">
        <v>0</v>
      </c>
      <c r="F166" s="7">
        <v>0</v>
      </c>
      <c r="G166" s="7">
        <v>6656.39</v>
      </c>
      <c r="H166" s="7">
        <v>0</v>
      </c>
      <c r="I166" s="7">
        <f t="shared" si="4"/>
        <v>601653.14</v>
      </c>
      <c r="J166" s="2" t="str">
        <f t="shared" si="5"/>
        <v>N</v>
      </c>
      <c r="K166" s="2" t="s">
        <v>663</v>
      </c>
    </row>
    <row r="167" spans="1:11" ht="14.45" x14ac:dyDescent="0.3">
      <c r="A167" s="5" t="s">
        <v>328</v>
      </c>
      <c r="B167" t="s">
        <v>329</v>
      </c>
      <c r="C167" s="7">
        <v>31803.360000000001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f t="shared" si="4"/>
        <v>31803.360000000001</v>
      </c>
      <c r="J167" s="2" t="str">
        <f t="shared" si="5"/>
        <v>N</v>
      </c>
      <c r="K167" s="2" t="s">
        <v>664</v>
      </c>
    </row>
    <row r="168" spans="1:11" ht="14.45" x14ac:dyDescent="0.3">
      <c r="A168" s="5" t="s">
        <v>330</v>
      </c>
      <c r="B168" t="s">
        <v>331</v>
      </c>
      <c r="C168" s="7">
        <v>0</v>
      </c>
      <c r="D168" s="7">
        <v>0</v>
      </c>
      <c r="E168" s="7">
        <v>14021.41</v>
      </c>
      <c r="F168" s="7">
        <v>5101.57</v>
      </c>
      <c r="G168" s="7">
        <v>0</v>
      </c>
      <c r="H168" s="7">
        <v>-312</v>
      </c>
      <c r="I168" s="7">
        <f t="shared" si="4"/>
        <v>18810.98</v>
      </c>
      <c r="J168" s="2" t="str">
        <f t="shared" si="5"/>
        <v>N</v>
      </c>
      <c r="K168" s="2" t="s">
        <v>663</v>
      </c>
    </row>
    <row r="169" spans="1:11" ht="14.45" x14ac:dyDescent="0.3">
      <c r="A169" s="5" t="s">
        <v>332</v>
      </c>
      <c r="B169" t="s">
        <v>333</v>
      </c>
      <c r="C169" s="7">
        <v>1287191.55</v>
      </c>
      <c r="D169" s="7">
        <v>14099.33</v>
      </c>
      <c r="E169" s="7">
        <v>0</v>
      </c>
      <c r="F169" s="7">
        <v>0</v>
      </c>
      <c r="G169" s="7">
        <v>0</v>
      </c>
      <c r="H169" s="7">
        <v>-12783.66</v>
      </c>
      <c r="I169" s="7">
        <f t="shared" si="4"/>
        <v>1288507.2200000002</v>
      </c>
      <c r="J169" s="2" t="str">
        <f t="shared" si="5"/>
        <v>N</v>
      </c>
      <c r="K169" s="2" t="s">
        <v>663</v>
      </c>
    </row>
    <row r="170" spans="1:11" ht="14.45" x14ac:dyDescent="0.3">
      <c r="A170" s="5" t="s">
        <v>334</v>
      </c>
      <c r="B170" t="s">
        <v>335</v>
      </c>
      <c r="C170" s="7">
        <v>696950.59</v>
      </c>
      <c r="D170" s="7">
        <v>56478.47</v>
      </c>
      <c r="E170" s="7">
        <v>0</v>
      </c>
      <c r="F170" s="7">
        <v>0</v>
      </c>
      <c r="G170" s="7">
        <v>0</v>
      </c>
      <c r="H170" s="7">
        <v>-89583.74</v>
      </c>
      <c r="I170" s="7">
        <f t="shared" si="4"/>
        <v>663845.31999999995</v>
      </c>
      <c r="J170" s="2" t="str">
        <f t="shared" si="5"/>
        <v>N</v>
      </c>
      <c r="K170" s="2" t="s">
        <v>663</v>
      </c>
    </row>
    <row r="171" spans="1:11" ht="14.45" x14ac:dyDescent="0.3">
      <c r="A171" s="5" t="s">
        <v>336</v>
      </c>
      <c r="B171" t="s">
        <v>337</v>
      </c>
      <c r="C171" s="7">
        <v>294570.89</v>
      </c>
      <c r="D171" s="7">
        <v>423694.63</v>
      </c>
      <c r="E171" s="7">
        <v>0</v>
      </c>
      <c r="F171" s="7">
        <v>0</v>
      </c>
      <c r="G171" s="7">
        <v>0</v>
      </c>
      <c r="H171" s="7">
        <v>-10877.66</v>
      </c>
      <c r="I171" s="7">
        <f t="shared" si="4"/>
        <v>707387.86</v>
      </c>
      <c r="J171" s="2" t="str">
        <f t="shared" si="5"/>
        <v>N</v>
      </c>
      <c r="K171" s="2" t="s">
        <v>663</v>
      </c>
    </row>
    <row r="172" spans="1:11" ht="14.45" x14ac:dyDescent="0.3">
      <c r="A172" s="5" t="s">
        <v>338</v>
      </c>
      <c r="B172" t="s">
        <v>339</v>
      </c>
      <c r="C172" s="7">
        <v>18144.41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f t="shared" si="4"/>
        <v>18144.41</v>
      </c>
      <c r="J172" s="2" t="str">
        <f t="shared" si="5"/>
        <v>N</v>
      </c>
      <c r="K172" s="2" t="s">
        <v>663</v>
      </c>
    </row>
    <row r="173" spans="1:11" ht="14.45" x14ac:dyDescent="0.3">
      <c r="A173" s="5" t="s">
        <v>340</v>
      </c>
      <c r="B173" t="s">
        <v>341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-2948.28</v>
      </c>
      <c r="I173" s="7">
        <f t="shared" si="4"/>
        <v>-2948.28</v>
      </c>
      <c r="J173" s="2" t="str">
        <f t="shared" si="5"/>
        <v>N</v>
      </c>
      <c r="K173" s="2" t="s">
        <v>663</v>
      </c>
    </row>
    <row r="174" spans="1:11" ht="14.45" x14ac:dyDescent="0.3">
      <c r="A174" s="5" t="s">
        <v>342</v>
      </c>
      <c r="B174" t="s">
        <v>343</v>
      </c>
      <c r="C174" s="7">
        <v>517996.4</v>
      </c>
      <c r="D174" s="7">
        <v>611811.6</v>
      </c>
      <c r="E174" s="7">
        <v>229864</v>
      </c>
      <c r="F174" s="7">
        <v>0</v>
      </c>
      <c r="G174" s="7">
        <v>0</v>
      </c>
      <c r="H174" s="7">
        <v>0</v>
      </c>
      <c r="I174" s="7">
        <f t="shared" si="4"/>
        <v>1359672</v>
      </c>
      <c r="J174" s="2" t="str">
        <f t="shared" si="5"/>
        <v>N</v>
      </c>
      <c r="K174" s="2" t="s">
        <v>664</v>
      </c>
    </row>
    <row r="175" spans="1:11" ht="14.45" x14ac:dyDescent="0.3">
      <c r="A175" s="5" t="s">
        <v>344</v>
      </c>
      <c r="B175" t="s">
        <v>345</v>
      </c>
      <c r="C175" s="7">
        <v>0</v>
      </c>
      <c r="D175" s="7">
        <v>0</v>
      </c>
      <c r="E175" s="7">
        <v>0</v>
      </c>
      <c r="F175" s="7">
        <v>33300</v>
      </c>
      <c r="G175" s="7">
        <v>0</v>
      </c>
      <c r="H175" s="7">
        <v>0</v>
      </c>
      <c r="I175" s="7">
        <f t="shared" si="4"/>
        <v>33300</v>
      </c>
      <c r="J175" s="2" t="str">
        <f t="shared" si="5"/>
        <v>S</v>
      </c>
      <c r="K175" s="2" t="s">
        <v>663</v>
      </c>
    </row>
    <row r="176" spans="1:11" ht="14.45" x14ac:dyDescent="0.3">
      <c r="A176" s="5" t="s">
        <v>346</v>
      </c>
      <c r="B176" t="s">
        <v>347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-67751.05</v>
      </c>
      <c r="I176" s="7">
        <f t="shared" si="4"/>
        <v>-67751.05</v>
      </c>
      <c r="J176" s="2" t="str">
        <f t="shared" si="5"/>
        <v>S</v>
      </c>
      <c r="K176" s="2" t="s">
        <v>660</v>
      </c>
    </row>
    <row r="177" spans="1:11" ht="14.45" x14ac:dyDescent="0.3">
      <c r="A177" s="5" t="s">
        <v>348</v>
      </c>
      <c r="B177" t="s">
        <v>349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-30765.02</v>
      </c>
      <c r="I177" s="7">
        <f t="shared" si="4"/>
        <v>-30765.02</v>
      </c>
      <c r="J177" s="2" t="str">
        <f t="shared" si="5"/>
        <v>S</v>
      </c>
      <c r="K177" s="2" t="s">
        <v>660</v>
      </c>
    </row>
    <row r="178" spans="1:11" ht="14.45" x14ac:dyDescent="0.3">
      <c r="A178" s="5" t="s">
        <v>350</v>
      </c>
      <c r="B178" t="s">
        <v>351</v>
      </c>
      <c r="C178" s="7">
        <v>174778.01</v>
      </c>
      <c r="D178" s="7">
        <v>3632.35</v>
      </c>
      <c r="E178" s="7">
        <v>0</v>
      </c>
      <c r="F178" s="7">
        <v>0</v>
      </c>
      <c r="G178" s="7">
        <v>0</v>
      </c>
      <c r="H178" s="7">
        <v>0</v>
      </c>
      <c r="I178" s="7">
        <f t="shared" si="4"/>
        <v>178410.36000000002</v>
      </c>
      <c r="J178" s="2" t="str">
        <f t="shared" si="5"/>
        <v>S</v>
      </c>
      <c r="K178" s="2" t="s">
        <v>660</v>
      </c>
    </row>
    <row r="179" spans="1:11" ht="14.45" x14ac:dyDescent="0.3">
      <c r="A179" s="5" t="s">
        <v>352</v>
      </c>
      <c r="B179" t="s">
        <v>353</v>
      </c>
      <c r="C179" s="7">
        <v>0</v>
      </c>
      <c r="D179" s="7">
        <v>0</v>
      </c>
      <c r="E179" s="7">
        <v>0</v>
      </c>
      <c r="F179" s="7">
        <v>0</v>
      </c>
      <c r="G179" s="7">
        <v>16008.5</v>
      </c>
      <c r="H179" s="7">
        <v>-1555.63</v>
      </c>
      <c r="I179" s="7">
        <f t="shared" si="4"/>
        <v>14452.869999999999</v>
      </c>
      <c r="J179" s="2" t="str">
        <f t="shared" si="5"/>
        <v>S</v>
      </c>
      <c r="K179" s="2" t="s">
        <v>660</v>
      </c>
    </row>
    <row r="180" spans="1:11" ht="14.45" x14ac:dyDescent="0.3">
      <c r="A180" s="5" t="s">
        <v>354</v>
      </c>
      <c r="B180" t="s">
        <v>355</v>
      </c>
      <c r="C180" s="7">
        <v>2002271.98</v>
      </c>
      <c r="D180" s="7">
        <v>1167276.26</v>
      </c>
      <c r="E180" s="7">
        <v>840112.8</v>
      </c>
      <c r="F180" s="7">
        <v>2087513.57</v>
      </c>
      <c r="G180" s="7">
        <v>359703.53</v>
      </c>
      <c r="H180" s="7">
        <v>-8725.14</v>
      </c>
      <c r="I180" s="7">
        <f t="shared" si="4"/>
        <v>6448153.0000000009</v>
      </c>
      <c r="J180" s="2" t="str">
        <f t="shared" si="5"/>
        <v>S</v>
      </c>
      <c r="K180" s="2" t="s">
        <v>664</v>
      </c>
    </row>
    <row r="181" spans="1:11" ht="14.45" x14ac:dyDescent="0.3">
      <c r="A181" s="5" t="s">
        <v>356</v>
      </c>
      <c r="B181" t="s">
        <v>357</v>
      </c>
      <c r="C181" s="7">
        <v>11774963.359999999</v>
      </c>
      <c r="D181" s="7">
        <v>15784253.699999999</v>
      </c>
      <c r="E181" s="7">
        <v>1586626.63</v>
      </c>
      <c r="F181" s="7">
        <v>41831.78</v>
      </c>
      <c r="G181" s="7">
        <v>311923.18</v>
      </c>
      <c r="H181" s="7">
        <v>0</v>
      </c>
      <c r="I181" s="7">
        <f t="shared" si="4"/>
        <v>29499598.649999999</v>
      </c>
      <c r="J181" s="2" t="str">
        <f t="shared" si="5"/>
        <v>S</v>
      </c>
      <c r="K181" s="2" t="s">
        <v>664</v>
      </c>
    </row>
    <row r="182" spans="1:11" ht="14.45" x14ac:dyDescent="0.3">
      <c r="A182" s="5" t="s">
        <v>358</v>
      </c>
      <c r="B182" t="s">
        <v>359</v>
      </c>
      <c r="C182" s="7">
        <v>678857.85</v>
      </c>
      <c r="D182" s="7">
        <v>700678.38</v>
      </c>
      <c r="E182" s="7">
        <v>424040.04</v>
      </c>
      <c r="F182" s="7">
        <v>0</v>
      </c>
      <c r="G182" s="7">
        <v>0</v>
      </c>
      <c r="H182" s="7">
        <v>0</v>
      </c>
      <c r="I182" s="7">
        <f t="shared" si="4"/>
        <v>1803576.27</v>
      </c>
      <c r="J182" s="2" t="str">
        <f t="shared" si="5"/>
        <v>S</v>
      </c>
      <c r="K182" s="2" t="s">
        <v>663</v>
      </c>
    </row>
    <row r="183" spans="1:11" ht="14.45" x14ac:dyDescent="0.3">
      <c r="A183" s="5" t="s">
        <v>360</v>
      </c>
      <c r="B183" t="s">
        <v>361</v>
      </c>
      <c r="C183" s="7">
        <v>3048068.5</v>
      </c>
      <c r="D183" s="7">
        <v>2173472.5</v>
      </c>
      <c r="E183" s="7">
        <v>0</v>
      </c>
      <c r="F183" s="7">
        <v>0</v>
      </c>
      <c r="G183" s="7">
        <v>0</v>
      </c>
      <c r="H183" s="7">
        <v>0</v>
      </c>
      <c r="I183" s="7">
        <f t="shared" si="4"/>
        <v>5221541</v>
      </c>
      <c r="J183" s="2" t="str">
        <f t="shared" si="5"/>
        <v>S</v>
      </c>
      <c r="K183" s="2" t="s">
        <v>664</v>
      </c>
    </row>
    <row r="184" spans="1:11" ht="14.45" x14ac:dyDescent="0.3">
      <c r="A184" s="5" t="s">
        <v>362</v>
      </c>
      <c r="B184" t="s">
        <v>363</v>
      </c>
      <c r="C184" s="7">
        <v>141242.76</v>
      </c>
      <c r="D184" s="7">
        <v>204778.74</v>
      </c>
      <c r="E184" s="7">
        <v>0</v>
      </c>
      <c r="F184" s="7">
        <v>0</v>
      </c>
      <c r="G184" s="7">
        <v>0</v>
      </c>
      <c r="H184" s="7">
        <v>0</v>
      </c>
      <c r="I184" s="7">
        <f t="shared" si="4"/>
        <v>346021.5</v>
      </c>
      <c r="J184" s="2" t="str">
        <f t="shared" si="5"/>
        <v>S</v>
      </c>
      <c r="K184" s="2" t="s">
        <v>660</v>
      </c>
    </row>
    <row r="185" spans="1:11" ht="14.45" x14ac:dyDescent="0.3">
      <c r="A185" s="5" t="s">
        <v>364</v>
      </c>
      <c r="B185" t="s">
        <v>365</v>
      </c>
      <c r="C185" s="7">
        <v>70768.14</v>
      </c>
      <c r="D185" s="7">
        <v>43718.52</v>
      </c>
      <c r="E185" s="7">
        <v>0</v>
      </c>
      <c r="F185" s="7">
        <v>0</v>
      </c>
      <c r="G185" s="7">
        <v>37963.93</v>
      </c>
      <c r="H185" s="7">
        <v>0</v>
      </c>
      <c r="I185" s="7">
        <f t="shared" si="4"/>
        <v>152450.59</v>
      </c>
      <c r="J185" s="2" t="str">
        <f t="shared" si="5"/>
        <v>S</v>
      </c>
      <c r="K185" s="2" t="s">
        <v>660</v>
      </c>
    </row>
    <row r="186" spans="1:11" ht="14.45" x14ac:dyDescent="0.3">
      <c r="A186" s="5" t="s">
        <v>366</v>
      </c>
      <c r="B186" t="s">
        <v>367</v>
      </c>
      <c r="C186" s="7">
        <v>73165.429999999993</v>
      </c>
      <c r="D186" s="7">
        <v>295136.76</v>
      </c>
      <c r="E186" s="7">
        <v>0</v>
      </c>
      <c r="F186" s="7">
        <v>1085513.1499999999</v>
      </c>
      <c r="G186" s="7">
        <v>758619.82</v>
      </c>
      <c r="H186" s="7">
        <v>0</v>
      </c>
      <c r="I186" s="7">
        <f t="shared" si="4"/>
        <v>2212435.1599999997</v>
      </c>
      <c r="J186" s="2" t="str">
        <f t="shared" si="5"/>
        <v>S</v>
      </c>
      <c r="K186" s="2" t="s">
        <v>660</v>
      </c>
    </row>
    <row r="187" spans="1:11" ht="14.45" x14ac:dyDescent="0.3">
      <c r="A187" s="5" t="s">
        <v>368</v>
      </c>
      <c r="B187" t="s">
        <v>221</v>
      </c>
      <c r="C187" s="7">
        <v>15490188.16</v>
      </c>
      <c r="D187" s="7">
        <v>15417593.810000001</v>
      </c>
      <c r="E187" s="7">
        <v>2791219.2000000002</v>
      </c>
      <c r="F187" s="7">
        <v>678276.18</v>
      </c>
      <c r="G187" s="7">
        <v>40883.47</v>
      </c>
      <c r="H187" s="7">
        <v>-231720</v>
      </c>
      <c r="I187" s="7">
        <f t="shared" si="4"/>
        <v>34186440.82</v>
      </c>
      <c r="J187" s="2" t="str">
        <f t="shared" si="5"/>
        <v>S</v>
      </c>
      <c r="K187" s="2" t="s">
        <v>664</v>
      </c>
    </row>
    <row r="188" spans="1:11" ht="14.45" x14ac:dyDescent="0.3">
      <c r="A188" s="5" t="s">
        <v>369</v>
      </c>
      <c r="B188" t="s">
        <v>221</v>
      </c>
      <c r="C188" s="7">
        <v>2044385.98</v>
      </c>
      <c r="D188" s="7">
        <v>2224465.4500000002</v>
      </c>
      <c r="E188" s="7">
        <v>679533.68</v>
      </c>
      <c r="F188" s="7">
        <v>3817.64</v>
      </c>
      <c r="G188" s="7">
        <v>0</v>
      </c>
      <c r="H188" s="7">
        <v>-432300</v>
      </c>
      <c r="I188" s="7">
        <f t="shared" si="4"/>
        <v>4519902.7499999991</v>
      </c>
      <c r="J188" s="2" t="str">
        <f t="shared" si="5"/>
        <v>S</v>
      </c>
      <c r="K188" s="2" t="s">
        <v>664</v>
      </c>
    </row>
    <row r="189" spans="1:11" ht="14.45" x14ac:dyDescent="0.3">
      <c r="A189" s="5" t="s">
        <v>370</v>
      </c>
      <c r="B189" t="s">
        <v>221</v>
      </c>
      <c r="C189" s="7">
        <v>1212101.71</v>
      </c>
      <c r="D189" s="7">
        <v>1748127.37</v>
      </c>
      <c r="E189" s="7">
        <v>0</v>
      </c>
      <c r="F189" s="7">
        <v>3504.6</v>
      </c>
      <c r="G189" s="7">
        <v>0</v>
      </c>
      <c r="H189" s="7">
        <v>-160</v>
      </c>
      <c r="I189" s="7">
        <f t="shared" si="4"/>
        <v>2963573.68</v>
      </c>
      <c r="J189" s="2" t="str">
        <f t="shared" si="5"/>
        <v>S</v>
      </c>
      <c r="K189" s="2" t="s">
        <v>664</v>
      </c>
    </row>
    <row r="190" spans="1:11" ht="14.45" x14ac:dyDescent="0.3">
      <c r="A190" s="5" t="s">
        <v>371</v>
      </c>
      <c r="B190" t="s">
        <v>372</v>
      </c>
      <c r="C190" s="7">
        <v>0</v>
      </c>
      <c r="D190" s="7">
        <v>0</v>
      </c>
      <c r="E190" s="7">
        <v>0</v>
      </c>
      <c r="F190" s="7">
        <v>0</v>
      </c>
      <c r="G190" s="7">
        <v>27399.32</v>
      </c>
      <c r="H190" s="7">
        <v>0</v>
      </c>
      <c r="I190" s="7">
        <f t="shared" si="4"/>
        <v>27399.32</v>
      </c>
      <c r="J190" s="2" t="str">
        <f t="shared" si="5"/>
        <v>S</v>
      </c>
      <c r="K190" s="2" t="s">
        <v>663</v>
      </c>
    </row>
    <row r="191" spans="1:11" ht="14.45" x14ac:dyDescent="0.3">
      <c r="A191" s="5" t="s">
        <v>373</v>
      </c>
      <c r="B191" t="s">
        <v>374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-1130.24</v>
      </c>
      <c r="I191" s="7">
        <f t="shared" si="4"/>
        <v>-1130.24</v>
      </c>
      <c r="J191" s="2" t="str">
        <f t="shared" si="5"/>
        <v>S</v>
      </c>
      <c r="K191" s="2" t="s">
        <v>663</v>
      </c>
    </row>
    <row r="192" spans="1:11" ht="14.45" x14ac:dyDescent="0.3">
      <c r="A192" s="5" t="s">
        <v>375</v>
      </c>
      <c r="B192" t="s">
        <v>376</v>
      </c>
      <c r="C192" s="7">
        <v>0</v>
      </c>
      <c r="D192" s="7">
        <v>0</v>
      </c>
      <c r="E192" s="7">
        <v>0</v>
      </c>
      <c r="F192" s="7">
        <v>1786587.83</v>
      </c>
      <c r="G192" s="7">
        <v>0</v>
      </c>
      <c r="H192" s="7">
        <v>0</v>
      </c>
      <c r="I192" s="7">
        <f t="shared" si="4"/>
        <v>1786587.83</v>
      </c>
      <c r="J192" s="2" t="str">
        <f t="shared" si="5"/>
        <v>S</v>
      </c>
      <c r="K192" s="2" t="s">
        <v>660</v>
      </c>
    </row>
    <row r="193" spans="1:11" ht="14.45" x14ac:dyDescent="0.3">
      <c r="A193" s="5" t="s">
        <v>377</v>
      </c>
      <c r="B193" t="s">
        <v>378</v>
      </c>
      <c r="C193" s="7">
        <v>191502.1</v>
      </c>
      <c r="D193" s="7">
        <v>733996.02</v>
      </c>
      <c r="E193" s="7">
        <v>522324.68</v>
      </c>
      <c r="F193" s="7">
        <v>0</v>
      </c>
      <c r="G193" s="7">
        <v>0</v>
      </c>
      <c r="H193" s="7">
        <v>-6302.64</v>
      </c>
      <c r="I193" s="7">
        <f t="shared" si="4"/>
        <v>1441520.1600000001</v>
      </c>
      <c r="J193" s="2" t="str">
        <f t="shared" si="5"/>
        <v>S</v>
      </c>
      <c r="K193" s="2" t="s">
        <v>662</v>
      </c>
    </row>
    <row r="194" spans="1:11" ht="14.45" x14ac:dyDescent="0.3">
      <c r="A194" s="5" t="s">
        <v>379</v>
      </c>
      <c r="B194" t="s">
        <v>380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-2500</v>
      </c>
      <c r="I194" s="7">
        <f t="shared" si="4"/>
        <v>-2500</v>
      </c>
      <c r="J194" s="2" t="str">
        <f t="shared" si="5"/>
        <v>S</v>
      </c>
      <c r="K194" s="2" t="s">
        <v>663</v>
      </c>
    </row>
    <row r="195" spans="1:11" ht="14.45" x14ac:dyDescent="0.3">
      <c r="A195" s="5" t="s">
        <v>381</v>
      </c>
      <c r="B195" t="s">
        <v>382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-27600</v>
      </c>
      <c r="I195" s="7">
        <f t="shared" si="4"/>
        <v>-27600</v>
      </c>
      <c r="J195" s="2" t="str">
        <f t="shared" si="5"/>
        <v>S</v>
      </c>
      <c r="K195" s="2" t="s">
        <v>664</v>
      </c>
    </row>
    <row r="196" spans="1:11" ht="14.45" x14ac:dyDescent="0.3">
      <c r="A196" s="5" t="s">
        <v>383</v>
      </c>
      <c r="B196" t="s">
        <v>384</v>
      </c>
      <c r="C196" s="7">
        <v>67032.649999999994</v>
      </c>
      <c r="D196" s="7">
        <v>949989.37</v>
      </c>
      <c r="E196" s="7">
        <v>546453.82999999996</v>
      </c>
      <c r="F196" s="7">
        <v>458318.92</v>
      </c>
      <c r="G196" s="7">
        <v>603913.31000000006</v>
      </c>
      <c r="H196" s="7">
        <v>0</v>
      </c>
      <c r="I196" s="7">
        <f t="shared" si="4"/>
        <v>2625708.08</v>
      </c>
      <c r="J196" s="2" t="str">
        <f t="shared" si="5"/>
        <v>S</v>
      </c>
      <c r="K196" s="2" t="s">
        <v>663</v>
      </c>
    </row>
    <row r="197" spans="1:11" ht="14.45" x14ac:dyDescent="0.3">
      <c r="A197" s="5" t="s">
        <v>385</v>
      </c>
      <c r="B197" t="s">
        <v>386</v>
      </c>
      <c r="C197" s="7">
        <v>0</v>
      </c>
      <c r="D197" s="7">
        <v>0</v>
      </c>
      <c r="E197" s="7">
        <v>0</v>
      </c>
      <c r="F197" s="7">
        <v>0</v>
      </c>
      <c r="G197" s="7">
        <v>35219.58</v>
      </c>
      <c r="H197" s="7">
        <v>0</v>
      </c>
      <c r="I197" s="7">
        <f t="shared" si="4"/>
        <v>35219.58</v>
      </c>
      <c r="J197" s="2" t="str">
        <f t="shared" si="5"/>
        <v>S</v>
      </c>
      <c r="K197" s="2" t="s">
        <v>664</v>
      </c>
    </row>
    <row r="198" spans="1:11" ht="14.45" x14ac:dyDescent="0.3">
      <c r="A198" s="5" t="s">
        <v>387</v>
      </c>
      <c r="B198" t="s">
        <v>321</v>
      </c>
      <c r="C198" s="7">
        <v>167182.39999999999</v>
      </c>
      <c r="D198" s="7">
        <v>191750</v>
      </c>
      <c r="E198" s="7">
        <v>0</v>
      </c>
      <c r="F198" s="7">
        <v>0</v>
      </c>
      <c r="G198" s="7">
        <v>0</v>
      </c>
      <c r="H198" s="7">
        <v>0</v>
      </c>
      <c r="I198" s="7">
        <f t="shared" si="4"/>
        <v>358932.4</v>
      </c>
      <c r="J198" s="2" t="str">
        <f t="shared" si="5"/>
        <v>S</v>
      </c>
      <c r="K198" s="2" t="s">
        <v>664</v>
      </c>
    </row>
    <row r="199" spans="1:11" ht="14.45" x14ac:dyDescent="0.3">
      <c r="A199" s="5" t="s">
        <v>388</v>
      </c>
      <c r="B199" t="s">
        <v>389</v>
      </c>
      <c r="C199" s="7">
        <v>357469.06</v>
      </c>
      <c r="D199" s="7">
        <v>550281.06000000006</v>
      </c>
      <c r="E199" s="7">
        <v>393601.32</v>
      </c>
      <c r="F199" s="7">
        <v>138920.03</v>
      </c>
      <c r="G199" s="7">
        <v>0</v>
      </c>
      <c r="H199" s="7">
        <v>0</v>
      </c>
      <c r="I199" s="7">
        <f t="shared" si="4"/>
        <v>1440271.4700000002</v>
      </c>
      <c r="J199" s="2" t="str">
        <f t="shared" si="5"/>
        <v>S</v>
      </c>
      <c r="K199" s="2" t="s">
        <v>663</v>
      </c>
    </row>
    <row r="200" spans="1:11" ht="14.45" x14ac:dyDescent="0.3">
      <c r="A200" s="5" t="s">
        <v>390</v>
      </c>
      <c r="B200" t="s">
        <v>391</v>
      </c>
      <c r="C200" s="7">
        <v>487651.31</v>
      </c>
      <c r="D200" s="7">
        <v>426107.96</v>
      </c>
      <c r="E200" s="7">
        <v>243324.37</v>
      </c>
      <c r="F200" s="7">
        <v>230986.16</v>
      </c>
      <c r="G200" s="7">
        <v>0</v>
      </c>
      <c r="H200" s="7">
        <v>0</v>
      </c>
      <c r="I200" s="7">
        <f t="shared" si="4"/>
        <v>1388069.8</v>
      </c>
      <c r="J200" s="2" t="str">
        <f t="shared" si="5"/>
        <v>S</v>
      </c>
      <c r="K200" s="2" t="s">
        <v>663</v>
      </c>
    </row>
    <row r="201" spans="1:11" ht="14.45" x14ac:dyDescent="0.3">
      <c r="A201" s="5" t="s">
        <v>392</v>
      </c>
      <c r="B201" t="s">
        <v>393</v>
      </c>
      <c r="C201" s="7">
        <v>3852040.98</v>
      </c>
      <c r="D201" s="7">
        <v>2437730.65</v>
      </c>
      <c r="E201" s="7">
        <v>1200419.8999999999</v>
      </c>
      <c r="F201" s="7">
        <v>363342.06</v>
      </c>
      <c r="G201" s="7">
        <v>16028.75</v>
      </c>
      <c r="H201" s="7">
        <v>0</v>
      </c>
      <c r="I201" s="7">
        <f t="shared" si="4"/>
        <v>7869562.3399999989</v>
      </c>
      <c r="J201" s="2" t="str">
        <f t="shared" si="5"/>
        <v>S</v>
      </c>
      <c r="K201" s="2" t="s">
        <v>664</v>
      </c>
    </row>
    <row r="202" spans="1:11" ht="14.45" x14ac:dyDescent="0.3">
      <c r="A202" s="5" t="s">
        <v>394</v>
      </c>
      <c r="B202" t="s">
        <v>395</v>
      </c>
      <c r="C202" s="7">
        <v>2073443.54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f t="shared" si="4"/>
        <v>2073443.54</v>
      </c>
      <c r="J202" s="2" t="str">
        <f t="shared" si="5"/>
        <v>S</v>
      </c>
      <c r="K202" s="2" t="s">
        <v>660</v>
      </c>
    </row>
    <row r="203" spans="1:11" ht="14.45" x14ac:dyDescent="0.3">
      <c r="A203" s="5" t="s">
        <v>396</v>
      </c>
      <c r="B203" t="s">
        <v>397</v>
      </c>
      <c r="C203" s="7">
        <v>108896.99</v>
      </c>
      <c r="D203" s="7">
        <v>61058.65</v>
      </c>
      <c r="E203" s="7">
        <v>0</v>
      </c>
      <c r="F203" s="7">
        <v>0</v>
      </c>
      <c r="G203" s="7">
        <v>0</v>
      </c>
      <c r="H203" s="7">
        <v>0</v>
      </c>
      <c r="I203" s="7">
        <f t="shared" ref="I203:I266" si="6">SUM(C203:H203)</f>
        <v>169955.64</v>
      </c>
      <c r="J203" s="2" t="str">
        <f t="shared" ref="J203:J266" si="7">MID(A203,2,1)</f>
        <v>S</v>
      </c>
      <c r="K203" s="2" t="s">
        <v>663</v>
      </c>
    </row>
    <row r="204" spans="1:11" ht="14.45" x14ac:dyDescent="0.3">
      <c r="A204" s="5" t="s">
        <v>398</v>
      </c>
      <c r="B204" t="s">
        <v>399</v>
      </c>
      <c r="C204" s="7">
        <v>58243.9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f t="shared" si="6"/>
        <v>58243.9</v>
      </c>
      <c r="J204" s="2" t="str">
        <f t="shared" si="7"/>
        <v>S</v>
      </c>
      <c r="K204" s="2" t="s">
        <v>663</v>
      </c>
    </row>
    <row r="205" spans="1:11" ht="14.45" x14ac:dyDescent="0.3">
      <c r="A205" s="5" t="s">
        <v>400</v>
      </c>
      <c r="B205" t="s">
        <v>401</v>
      </c>
      <c r="C205" s="7">
        <v>87285.51</v>
      </c>
      <c r="D205" s="7">
        <v>1555.3</v>
      </c>
      <c r="E205" s="7">
        <v>0</v>
      </c>
      <c r="F205" s="7">
        <v>0</v>
      </c>
      <c r="G205" s="7">
        <v>0</v>
      </c>
      <c r="H205" s="7">
        <v>-45099.75</v>
      </c>
      <c r="I205" s="7">
        <f t="shared" si="6"/>
        <v>43741.06</v>
      </c>
      <c r="J205" s="2" t="str">
        <f t="shared" si="7"/>
        <v>S</v>
      </c>
      <c r="K205" s="2" t="s">
        <v>663</v>
      </c>
    </row>
    <row r="206" spans="1:11" ht="14.45" x14ac:dyDescent="0.3">
      <c r="A206" s="5" t="s">
        <v>402</v>
      </c>
      <c r="B206" t="s">
        <v>403</v>
      </c>
      <c r="C206" s="7">
        <v>85263.03</v>
      </c>
      <c r="D206" s="7">
        <v>365202.1</v>
      </c>
      <c r="E206" s="7">
        <v>14528.16</v>
      </c>
      <c r="F206" s="7">
        <v>409042.99</v>
      </c>
      <c r="G206" s="7">
        <v>60351.48</v>
      </c>
      <c r="H206" s="7">
        <v>0</v>
      </c>
      <c r="I206" s="7">
        <f t="shared" si="6"/>
        <v>934387.76</v>
      </c>
      <c r="J206" s="2" t="str">
        <f t="shared" si="7"/>
        <v>S</v>
      </c>
      <c r="K206" s="2" t="s">
        <v>660</v>
      </c>
    </row>
    <row r="207" spans="1:11" ht="14.45" x14ac:dyDescent="0.3">
      <c r="A207" s="5" t="s">
        <v>404</v>
      </c>
      <c r="B207" t="s">
        <v>405</v>
      </c>
      <c r="C207" s="7">
        <v>3209.6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f t="shared" si="6"/>
        <v>3209.6</v>
      </c>
      <c r="J207" s="2" t="str">
        <f t="shared" si="7"/>
        <v>S</v>
      </c>
      <c r="K207" s="2" t="s">
        <v>663</v>
      </c>
    </row>
    <row r="208" spans="1:11" ht="14.45" x14ac:dyDescent="0.3">
      <c r="A208" s="5" t="s">
        <v>406</v>
      </c>
      <c r="B208" t="s">
        <v>407</v>
      </c>
      <c r="C208" s="7">
        <v>1702607.19</v>
      </c>
      <c r="D208" s="7">
        <v>2716827.32</v>
      </c>
      <c r="E208" s="7">
        <v>241571.02</v>
      </c>
      <c r="F208" s="7">
        <v>0</v>
      </c>
      <c r="G208" s="7">
        <v>0</v>
      </c>
      <c r="H208" s="7">
        <v>0</v>
      </c>
      <c r="I208" s="7">
        <f t="shared" si="6"/>
        <v>4661005.5299999993</v>
      </c>
      <c r="J208" s="2" t="str">
        <f t="shared" si="7"/>
        <v>S</v>
      </c>
      <c r="K208" s="2" t="s">
        <v>664</v>
      </c>
    </row>
    <row r="209" spans="1:11" ht="14.45" x14ac:dyDescent="0.3">
      <c r="A209" s="5" t="s">
        <v>408</v>
      </c>
      <c r="B209" t="s">
        <v>409</v>
      </c>
      <c r="C209" s="7">
        <v>0</v>
      </c>
      <c r="D209" s="7">
        <v>326111.08</v>
      </c>
      <c r="E209" s="7">
        <v>0</v>
      </c>
      <c r="F209" s="7">
        <v>1700.32</v>
      </c>
      <c r="G209" s="7">
        <v>910.3</v>
      </c>
      <c r="H209" s="7">
        <v>0</v>
      </c>
      <c r="I209" s="7">
        <f t="shared" si="6"/>
        <v>328721.7</v>
      </c>
      <c r="J209" s="2" t="str">
        <f t="shared" si="7"/>
        <v>S</v>
      </c>
      <c r="K209" s="2" t="s">
        <v>660</v>
      </c>
    </row>
    <row r="210" spans="1:11" ht="14.45" x14ac:dyDescent="0.3">
      <c r="A210" s="5" t="s">
        <v>410</v>
      </c>
      <c r="B210" t="s">
        <v>411</v>
      </c>
      <c r="C210" s="7">
        <v>8606.36</v>
      </c>
      <c r="D210" s="7">
        <v>162184.38</v>
      </c>
      <c r="E210" s="7">
        <v>14674.5</v>
      </c>
      <c r="F210" s="7">
        <v>55465.31</v>
      </c>
      <c r="G210" s="7">
        <v>0</v>
      </c>
      <c r="H210" s="7">
        <v>0</v>
      </c>
      <c r="I210" s="7">
        <f t="shared" si="6"/>
        <v>240930.55</v>
      </c>
      <c r="J210" s="2" t="str">
        <f t="shared" si="7"/>
        <v>S</v>
      </c>
      <c r="K210" s="2" t="s">
        <v>663</v>
      </c>
    </row>
    <row r="211" spans="1:11" ht="14.45" x14ac:dyDescent="0.3">
      <c r="A211" s="5" t="s">
        <v>412</v>
      </c>
      <c r="B211" t="s">
        <v>413</v>
      </c>
      <c r="C211" s="7">
        <v>1037085.33</v>
      </c>
      <c r="D211" s="7">
        <v>423221.78</v>
      </c>
      <c r="E211" s="7">
        <v>34697.43</v>
      </c>
      <c r="F211" s="7">
        <v>279488.5</v>
      </c>
      <c r="G211" s="7">
        <v>69082.83</v>
      </c>
      <c r="H211" s="7">
        <v>-1750</v>
      </c>
      <c r="I211" s="7">
        <f t="shared" si="6"/>
        <v>1841825.8699999999</v>
      </c>
      <c r="J211" s="2" t="str">
        <f t="shared" si="7"/>
        <v>W</v>
      </c>
      <c r="K211" s="2" t="s">
        <v>663</v>
      </c>
    </row>
    <row r="212" spans="1:11" ht="14.45" x14ac:dyDescent="0.3">
      <c r="A212" s="5" t="s">
        <v>414</v>
      </c>
      <c r="B212" t="s">
        <v>415</v>
      </c>
      <c r="C212" s="7">
        <v>37760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f t="shared" si="6"/>
        <v>37760</v>
      </c>
      <c r="J212" s="2" t="str">
        <f t="shared" si="7"/>
        <v>W</v>
      </c>
      <c r="K212" s="2" t="s">
        <v>664</v>
      </c>
    </row>
    <row r="213" spans="1:11" ht="14.45" x14ac:dyDescent="0.3">
      <c r="A213" s="5" t="s">
        <v>416</v>
      </c>
      <c r="B213" t="s">
        <v>417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-308.44</v>
      </c>
      <c r="I213" s="7">
        <f t="shared" si="6"/>
        <v>-308.44</v>
      </c>
      <c r="J213" s="2" t="str">
        <f t="shared" si="7"/>
        <v>W</v>
      </c>
      <c r="K213" s="2" t="s">
        <v>663</v>
      </c>
    </row>
    <row r="214" spans="1:11" ht="14.45" x14ac:dyDescent="0.3">
      <c r="A214" s="5" t="s">
        <v>418</v>
      </c>
      <c r="B214" t="s">
        <v>419</v>
      </c>
      <c r="C214" s="7">
        <v>139551.06</v>
      </c>
      <c r="D214" s="7">
        <v>0</v>
      </c>
      <c r="E214" s="7">
        <v>0</v>
      </c>
      <c r="F214" s="7">
        <v>0</v>
      </c>
      <c r="G214" s="7">
        <v>0</v>
      </c>
      <c r="H214" s="7">
        <v>-195193.33</v>
      </c>
      <c r="I214" s="7">
        <f t="shared" si="6"/>
        <v>-55642.26999999999</v>
      </c>
      <c r="J214" s="2" t="str">
        <f t="shared" si="7"/>
        <v>W</v>
      </c>
      <c r="K214" s="2" t="s">
        <v>662</v>
      </c>
    </row>
    <row r="215" spans="1:11" ht="14.45" x14ac:dyDescent="0.3">
      <c r="A215" s="5" t="s">
        <v>420</v>
      </c>
      <c r="B215" t="s">
        <v>421</v>
      </c>
      <c r="C215" s="7">
        <v>314350.73</v>
      </c>
      <c r="D215" s="7">
        <v>19370.39</v>
      </c>
      <c r="E215" s="7">
        <v>0</v>
      </c>
      <c r="F215" s="7">
        <v>0</v>
      </c>
      <c r="G215" s="7">
        <v>0</v>
      </c>
      <c r="H215" s="7">
        <v>-10347.08</v>
      </c>
      <c r="I215" s="7">
        <f t="shared" si="6"/>
        <v>323374.03999999998</v>
      </c>
      <c r="J215" s="2" t="str">
        <f t="shared" si="7"/>
        <v>W</v>
      </c>
      <c r="K215" s="2" t="s">
        <v>663</v>
      </c>
    </row>
    <row r="216" spans="1:11" ht="14.45" x14ac:dyDescent="0.3">
      <c r="A216" s="5" t="s">
        <v>422</v>
      </c>
      <c r="B216" t="s">
        <v>423</v>
      </c>
      <c r="C216" s="7">
        <v>13475.84</v>
      </c>
      <c r="D216" s="7">
        <v>13259.26</v>
      </c>
      <c r="E216" s="7">
        <v>0</v>
      </c>
      <c r="F216" s="7">
        <v>0</v>
      </c>
      <c r="G216" s="7">
        <v>0</v>
      </c>
      <c r="H216" s="7">
        <v>-541.46</v>
      </c>
      <c r="I216" s="7">
        <f t="shared" si="6"/>
        <v>26193.64</v>
      </c>
      <c r="J216" s="2" t="str">
        <f t="shared" si="7"/>
        <v>W</v>
      </c>
      <c r="K216" s="2" t="s">
        <v>663</v>
      </c>
    </row>
    <row r="217" spans="1:11" ht="14.45" x14ac:dyDescent="0.3">
      <c r="A217" s="5" t="s">
        <v>424</v>
      </c>
      <c r="B217" t="s">
        <v>425</v>
      </c>
      <c r="C217" s="7">
        <v>254283.58</v>
      </c>
      <c r="D217" s="7">
        <v>241970.96</v>
      </c>
      <c r="E217" s="7">
        <v>0</v>
      </c>
      <c r="F217" s="7">
        <v>0</v>
      </c>
      <c r="G217" s="7">
        <v>0</v>
      </c>
      <c r="H217" s="7">
        <v>0</v>
      </c>
      <c r="I217" s="7">
        <f t="shared" si="6"/>
        <v>496254.54</v>
      </c>
      <c r="J217" s="2" t="str">
        <f t="shared" si="7"/>
        <v>W</v>
      </c>
      <c r="K217" s="2" t="s">
        <v>663</v>
      </c>
    </row>
    <row r="218" spans="1:11" ht="14.45" x14ac:dyDescent="0.3">
      <c r="A218" s="5" t="s">
        <v>426</v>
      </c>
      <c r="B218" t="s">
        <v>427</v>
      </c>
      <c r="C218" s="7">
        <v>0</v>
      </c>
      <c r="D218" s="7">
        <v>50000</v>
      </c>
      <c r="E218" s="7">
        <v>0</v>
      </c>
      <c r="F218" s="7">
        <v>0</v>
      </c>
      <c r="G218" s="7">
        <v>0</v>
      </c>
      <c r="H218" s="7">
        <v>-35252.03</v>
      </c>
      <c r="I218" s="7">
        <f t="shared" si="6"/>
        <v>14747.970000000001</v>
      </c>
      <c r="J218" s="2" t="str">
        <f t="shared" si="7"/>
        <v>W</v>
      </c>
      <c r="K218" s="2" t="s">
        <v>663</v>
      </c>
    </row>
    <row r="219" spans="1:11" ht="14.45" x14ac:dyDescent="0.3">
      <c r="A219" s="5" t="s">
        <v>428</v>
      </c>
      <c r="B219" t="s">
        <v>429</v>
      </c>
      <c r="C219" s="7">
        <v>854485.93</v>
      </c>
      <c r="D219" s="7">
        <v>74067.48</v>
      </c>
      <c r="E219" s="7">
        <v>0</v>
      </c>
      <c r="F219" s="7">
        <v>295735.3</v>
      </c>
      <c r="G219" s="7">
        <v>0</v>
      </c>
      <c r="H219" s="7">
        <v>0</v>
      </c>
      <c r="I219" s="7">
        <f t="shared" si="6"/>
        <v>1224288.71</v>
      </c>
      <c r="J219" s="2" t="str">
        <f t="shared" si="7"/>
        <v>W</v>
      </c>
      <c r="K219" s="2" t="s">
        <v>663</v>
      </c>
    </row>
    <row r="220" spans="1:11" ht="14.45" x14ac:dyDescent="0.3">
      <c r="A220" s="5" t="s">
        <v>430</v>
      </c>
      <c r="B220" t="s">
        <v>431</v>
      </c>
      <c r="C220" s="7">
        <v>0</v>
      </c>
      <c r="D220" s="7">
        <v>44519.9</v>
      </c>
      <c r="E220" s="7">
        <v>0</v>
      </c>
      <c r="F220" s="7">
        <v>0</v>
      </c>
      <c r="G220" s="7">
        <v>0</v>
      </c>
      <c r="H220" s="7">
        <v>-2501.64</v>
      </c>
      <c r="I220" s="7">
        <f t="shared" si="6"/>
        <v>42018.26</v>
      </c>
      <c r="J220" s="2" t="str">
        <f t="shared" si="7"/>
        <v>W</v>
      </c>
      <c r="K220" s="2" t="s">
        <v>663</v>
      </c>
    </row>
    <row r="221" spans="1:11" ht="14.45" x14ac:dyDescent="0.3">
      <c r="A221" s="5" t="s">
        <v>432</v>
      </c>
      <c r="B221" t="s">
        <v>433</v>
      </c>
      <c r="C221" s="7">
        <v>909541.38</v>
      </c>
      <c r="D221" s="7">
        <v>268.56</v>
      </c>
      <c r="E221" s="7">
        <v>2665.5</v>
      </c>
      <c r="F221" s="7">
        <v>268159.05</v>
      </c>
      <c r="G221" s="7">
        <v>0</v>
      </c>
      <c r="H221" s="7">
        <v>-800.45</v>
      </c>
      <c r="I221" s="7">
        <f t="shared" si="6"/>
        <v>1179834.04</v>
      </c>
      <c r="J221" s="2" t="str">
        <f t="shared" si="7"/>
        <v>W</v>
      </c>
      <c r="K221" s="2" t="s">
        <v>663</v>
      </c>
    </row>
    <row r="222" spans="1:11" ht="14.45" x14ac:dyDescent="0.3">
      <c r="A222" s="5" t="s">
        <v>434</v>
      </c>
      <c r="B222" t="s">
        <v>435</v>
      </c>
      <c r="C222" s="7">
        <v>658110.43999999994</v>
      </c>
      <c r="D222" s="7">
        <v>44406.75</v>
      </c>
      <c r="E222" s="7">
        <v>57671.14</v>
      </c>
      <c r="F222" s="7">
        <v>0</v>
      </c>
      <c r="G222" s="7">
        <v>0</v>
      </c>
      <c r="H222" s="7">
        <v>-2949.89</v>
      </c>
      <c r="I222" s="7">
        <f t="shared" si="6"/>
        <v>757238.44</v>
      </c>
      <c r="J222" s="2" t="str">
        <f t="shared" si="7"/>
        <v>W</v>
      </c>
      <c r="K222" s="2" t="s">
        <v>663</v>
      </c>
    </row>
    <row r="223" spans="1:11" ht="14.45" x14ac:dyDescent="0.3">
      <c r="A223" s="5" t="s">
        <v>436</v>
      </c>
      <c r="B223" t="s">
        <v>437</v>
      </c>
      <c r="C223" s="7">
        <v>194228</v>
      </c>
      <c r="D223" s="7">
        <v>87792</v>
      </c>
      <c r="E223" s="7">
        <v>326742</v>
      </c>
      <c r="F223" s="7">
        <v>0</v>
      </c>
      <c r="G223" s="7">
        <v>222557</v>
      </c>
      <c r="H223" s="7">
        <v>-10563</v>
      </c>
      <c r="I223" s="7">
        <f t="shared" si="6"/>
        <v>820756</v>
      </c>
      <c r="J223" s="2" t="str">
        <f t="shared" si="7"/>
        <v>W</v>
      </c>
      <c r="K223" s="2" t="s">
        <v>664</v>
      </c>
    </row>
    <row r="224" spans="1:11" ht="14.45" x14ac:dyDescent="0.3">
      <c r="A224" s="5" t="s">
        <v>438</v>
      </c>
      <c r="B224" t="s">
        <v>439</v>
      </c>
      <c r="C224" s="7">
        <v>0</v>
      </c>
      <c r="D224" s="7">
        <v>0</v>
      </c>
      <c r="E224" s="7">
        <v>0</v>
      </c>
      <c r="F224" s="7">
        <v>0</v>
      </c>
      <c r="G224" s="7">
        <v>2129</v>
      </c>
      <c r="H224" s="7">
        <v>0</v>
      </c>
      <c r="I224" s="7">
        <f t="shared" si="6"/>
        <v>2129</v>
      </c>
      <c r="J224" s="2" t="str">
        <f t="shared" si="7"/>
        <v>W</v>
      </c>
      <c r="K224" s="2" t="s">
        <v>664</v>
      </c>
    </row>
    <row r="225" spans="1:11" ht="14.45" x14ac:dyDescent="0.3">
      <c r="A225" s="5" t="s">
        <v>440</v>
      </c>
      <c r="B225" t="s">
        <v>441</v>
      </c>
      <c r="C225" s="7">
        <v>2433098.79</v>
      </c>
      <c r="D225" s="7">
        <v>1741191.21</v>
      </c>
      <c r="E225" s="7">
        <v>16201.92</v>
      </c>
      <c r="F225" s="7">
        <v>227.74</v>
      </c>
      <c r="G225" s="7">
        <v>103775.08</v>
      </c>
      <c r="H225" s="7">
        <v>-34466.92</v>
      </c>
      <c r="I225" s="7">
        <f t="shared" si="6"/>
        <v>4260027.82</v>
      </c>
      <c r="J225" s="2" t="str">
        <f t="shared" si="7"/>
        <v>W</v>
      </c>
      <c r="K225" s="2" t="s">
        <v>664</v>
      </c>
    </row>
    <row r="226" spans="1:11" ht="14.45" x14ac:dyDescent="0.3">
      <c r="A226" s="5" t="s">
        <v>442</v>
      </c>
      <c r="B226" t="s">
        <v>443</v>
      </c>
      <c r="C226" s="7">
        <v>0</v>
      </c>
      <c r="D226" s="7">
        <v>0</v>
      </c>
      <c r="E226" s="7">
        <v>0</v>
      </c>
      <c r="F226" s="7">
        <v>69386.070000000007</v>
      </c>
      <c r="G226" s="7">
        <v>62833.24</v>
      </c>
      <c r="H226" s="7">
        <v>-56676.13</v>
      </c>
      <c r="I226" s="7">
        <f t="shared" si="6"/>
        <v>75543.179999999993</v>
      </c>
      <c r="J226" s="2" t="str">
        <f t="shared" si="7"/>
        <v>W</v>
      </c>
      <c r="K226" s="2" t="s">
        <v>660</v>
      </c>
    </row>
    <row r="227" spans="1:11" ht="14.45" x14ac:dyDescent="0.3">
      <c r="A227" s="5" t="s">
        <v>444</v>
      </c>
      <c r="B227" t="s">
        <v>445</v>
      </c>
      <c r="C227" s="7">
        <v>1349069.5</v>
      </c>
      <c r="D227" s="7">
        <v>1348380</v>
      </c>
      <c r="E227" s="7">
        <v>411937.94</v>
      </c>
      <c r="F227" s="7">
        <v>0</v>
      </c>
      <c r="G227" s="7">
        <v>0</v>
      </c>
      <c r="H227" s="7">
        <v>0</v>
      </c>
      <c r="I227" s="7">
        <f t="shared" si="6"/>
        <v>3109387.44</v>
      </c>
      <c r="J227" s="2" t="str">
        <f t="shared" si="7"/>
        <v>W</v>
      </c>
      <c r="K227" s="2" t="s">
        <v>663</v>
      </c>
    </row>
    <row r="228" spans="1:11" ht="14.45" x14ac:dyDescent="0.3">
      <c r="A228" s="5" t="s">
        <v>446</v>
      </c>
      <c r="B228" t="s">
        <v>447</v>
      </c>
      <c r="C228" s="7">
        <v>0</v>
      </c>
      <c r="D228" s="7">
        <v>0</v>
      </c>
      <c r="E228" s="7">
        <v>0</v>
      </c>
      <c r="F228" s="7">
        <v>0</v>
      </c>
      <c r="G228" s="7">
        <v>96980.95</v>
      </c>
      <c r="H228" s="7">
        <v>0</v>
      </c>
      <c r="I228" s="7">
        <f t="shared" si="6"/>
        <v>96980.95</v>
      </c>
      <c r="J228" s="2" t="str">
        <f t="shared" si="7"/>
        <v>W</v>
      </c>
      <c r="K228" s="2" t="s">
        <v>660</v>
      </c>
    </row>
    <row r="229" spans="1:11" ht="14.45" x14ac:dyDescent="0.3">
      <c r="A229" s="5" t="s">
        <v>448</v>
      </c>
      <c r="B229" t="s">
        <v>449</v>
      </c>
      <c r="C229" s="7">
        <v>0</v>
      </c>
      <c r="D229" s="7">
        <v>0</v>
      </c>
      <c r="E229" s="7">
        <v>0</v>
      </c>
      <c r="F229" s="7">
        <v>6202.74</v>
      </c>
      <c r="G229" s="7">
        <v>28450.2</v>
      </c>
      <c r="H229" s="7">
        <v>0</v>
      </c>
      <c r="I229" s="7">
        <f t="shared" si="6"/>
        <v>34652.94</v>
      </c>
      <c r="J229" s="2" t="str">
        <f t="shared" si="7"/>
        <v>W</v>
      </c>
      <c r="K229" s="2" t="s">
        <v>660</v>
      </c>
    </row>
    <row r="230" spans="1:11" ht="14.45" x14ac:dyDescent="0.3">
      <c r="A230" s="5" t="s">
        <v>450</v>
      </c>
      <c r="B230" t="s">
        <v>451</v>
      </c>
      <c r="C230" s="7">
        <v>0</v>
      </c>
      <c r="D230" s="7">
        <v>0</v>
      </c>
      <c r="E230" s="7">
        <v>0</v>
      </c>
      <c r="F230" s="7">
        <v>0</v>
      </c>
      <c r="G230" s="7">
        <v>8175.93</v>
      </c>
      <c r="H230" s="7">
        <v>0</v>
      </c>
      <c r="I230" s="7">
        <f t="shared" si="6"/>
        <v>8175.93</v>
      </c>
      <c r="J230" s="2" t="str">
        <f t="shared" si="7"/>
        <v>W</v>
      </c>
      <c r="K230" s="2" t="s">
        <v>660</v>
      </c>
    </row>
    <row r="231" spans="1:11" ht="14.45" x14ac:dyDescent="0.3">
      <c r="A231" s="5" t="s">
        <v>452</v>
      </c>
      <c r="B231" t="s">
        <v>453</v>
      </c>
      <c r="C231" s="7">
        <v>40207.33</v>
      </c>
      <c r="D231" s="7">
        <v>0</v>
      </c>
      <c r="E231" s="7">
        <v>42767.87</v>
      </c>
      <c r="F231" s="7">
        <v>0</v>
      </c>
      <c r="G231" s="7">
        <v>256233.04</v>
      </c>
      <c r="H231" s="7">
        <v>0</v>
      </c>
      <c r="I231" s="7">
        <f t="shared" si="6"/>
        <v>339208.24</v>
      </c>
      <c r="J231" s="2" t="str">
        <f t="shared" si="7"/>
        <v>W</v>
      </c>
      <c r="K231" s="2" t="s">
        <v>660</v>
      </c>
    </row>
    <row r="232" spans="1:11" ht="14.45" x14ac:dyDescent="0.3">
      <c r="A232" s="5" t="s">
        <v>454</v>
      </c>
      <c r="B232" t="s">
        <v>455</v>
      </c>
      <c r="C232" s="7">
        <v>0</v>
      </c>
      <c r="D232" s="7">
        <v>0</v>
      </c>
      <c r="E232" s="7">
        <v>0</v>
      </c>
      <c r="F232" s="7">
        <v>0</v>
      </c>
      <c r="G232" s="7">
        <v>2992.12</v>
      </c>
      <c r="H232" s="7">
        <v>0</v>
      </c>
      <c r="I232" s="7">
        <f t="shared" si="6"/>
        <v>2992.12</v>
      </c>
      <c r="J232" s="2" t="str">
        <f t="shared" si="7"/>
        <v>W</v>
      </c>
      <c r="K232" s="2" t="s">
        <v>660</v>
      </c>
    </row>
    <row r="233" spans="1:11" ht="14.45" x14ac:dyDescent="0.3">
      <c r="A233" s="5" t="s">
        <v>456</v>
      </c>
      <c r="B233" t="s">
        <v>457</v>
      </c>
      <c r="C233" s="7">
        <v>96839.679999999993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f t="shared" si="6"/>
        <v>96839.679999999993</v>
      </c>
      <c r="J233" s="2" t="str">
        <f t="shared" si="7"/>
        <v>W</v>
      </c>
      <c r="K233" s="2" t="s">
        <v>660</v>
      </c>
    </row>
    <row r="234" spans="1:11" ht="14.45" x14ac:dyDescent="0.3">
      <c r="A234" s="5" t="s">
        <v>458</v>
      </c>
      <c r="B234" t="s">
        <v>459</v>
      </c>
      <c r="C234" s="7">
        <v>0</v>
      </c>
      <c r="D234" s="7">
        <v>0</v>
      </c>
      <c r="E234" s="7">
        <v>0</v>
      </c>
      <c r="F234" s="7">
        <v>3016.08</v>
      </c>
      <c r="G234" s="7">
        <v>41917.17</v>
      </c>
      <c r="H234" s="7">
        <v>0</v>
      </c>
      <c r="I234" s="7">
        <f t="shared" si="6"/>
        <v>44933.25</v>
      </c>
      <c r="J234" s="2" t="str">
        <f t="shared" si="7"/>
        <v>W</v>
      </c>
      <c r="K234" s="2" t="s">
        <v>660</v>
      </c>
    </row>
    <row r="235" spans="1:11" ht="14.45" x14ac:dyDescent="0.3">
      <c r="A235" s="5" t="s">
        <v>460</v>
      </c>
      <c r="B235" t="s">
        <v>461</v>
      </c>
      <c r="C235" s="7">
        <v>0</v>
      </c>
      <c r="D235" s="7">
        <v>0</v>
      </c>
      <c r="E235" s="7">
        <v>0</v>
      </c>
      <c r="F235" s="7">
        <v>0</v>
      </c>
      <c r="G235" s="7">
        <v>0</v>
      </c>
      <c r="H235" s="7">
        <v>-426780</v>
      </c>
      <c r="I235" s="7">
        <f t="shared" si="6"/>
        <v>-426780</v>
      </c>
      <c r="J235" s="2" t="str">
        <f t="shared" si="7"/>
        <v>W</v>
      </c>
      <c r="K235" s="2" t="s">
        <v>660</v>
      </c>
    </row>
    <row r="236" spans="1:11" ht="14.45" x14ac:dyDescent="0.3">
      <c r="A236" s="5" t="s">
        <v>462</v>
      </c>
      <c r="B236" t="s">
        <v>463</v>
      </c>
      <c r="C236" s="7">
        <v>38735.870000000003</v>
      </c>
      <c r="D236" s="7">
        <v>73452.88</v>
      </c>
      <c r="E236" s="7">
        <v>72629.759999999995</v>
      </c>
      <c r="F236" s="7">
        <v>0</v>
      </c>
      <c r="G236" s="7">
        <v>176148.98</v>
      </c>
      <c r="H236" s="7">
        <v>0</v>
      </c>
      <c r="I236" s="7">
        <f t="shared" si="6"/>
        <v>360967.49</v>
      </c>
      <c r="J236" s="2" t="str">
        <f t="shared" si="7"/>
        <v>W</v>
      </c>
      <c r="K236" s="2" t="s">
        <v>660</v>
      </c>
    </row>
    <row r="237" spans="1:11" ht="14.45" x14ac:dyDescent="0.3">
      <c r="A237" s="5" t="s">
        <v>464</v>
      </c>
      <c r="B237" t="s">
        <v>465</v>
      </c>
      <c r="C237" s="7">
        <v>0</v>
      </c>
      <c r="D237" s="7">
        <v>48419.839999999997</v>
      </c>
      <c r="E237" s="7">
        <v>0</v>
      </c>
      <c r="F237" s="7">
        <v>0</v>
      </c>
      <c r="G237" s="7">
        <v>17994.55</v>
      </c>
      <c r="H237" s="7">
        <v>0</v>
      </c>
      <c r="I237" s="7">
        <f t="shared" si="6"/>
        <v>66414.39</v>
      </c>
      <c r="J237" s="2" t="str">
        <f t="shared" si="7"/>
        <v>W</v>
      </c>
      <c r="K237" s="2" t="s">
        <v>660</v>
      </c>
    </row>
    <row r="238" spans="1:11" ht="14.45" x14ac:dyDescent="0.3">
      <c r="A238" s="5" t="s">
        <v>466</v>
      </c>
      <c r="B238" t="s">
        <v>467</v>
      </c>
      <c r="C238" s="7">
        <v>0</v>
      </c>
      <c r="D238" s="7">
        <v>20379.54</v>
      </c>
      <c r="E238" s="7">
        <v>0</v>
      </c>
      <c r="F238" s="7">
        <v>7080.93</v>
      </c>
      <c r="G238" s="7">
        <v>59058.7</v>
      </c>
      <c r="H238" s="7">
        <v>0</v>
      </c>
      <c r="I238" s="7">
        <f t="shared" si="6"/>
        <v>86519.17</v>
      </c>
      <c r="J238" s="2" t="str">
        <f t="shared" si="7"/>
        <v>W</v>
      </c>
      <c r="K238" s="2" t="s">
        <v>660</v>
      </c>
    </row>
    <row r="239" spans="1:11" ht="14.45" x14ac:dyDescent="0.3">
      <c r="A239" s="5" t="s">
        <v>468</v>
      </c>
      <c r="B239" t="s">
        <v>469</v>
      </c>
      <c r="C239" s="7">
        <v>0</v>
      </c>
      <c r="D239" s="7">
        <v>0</v>
      </c>
      <c r="E239" s="7">
        <v>0</v>
      </c>
      <c r="F239" s="7">
        <v>8210.8700000000008</v>
      </c>
      <c r="G239" s="7">
        <v>109779.78</v>
      </c>
      <c r="H239" s="7">
        <v>-107226.17</v>
      </c>
      <c r="I239" s="7">
        <f t="shared" si="6"/>
        <v>10764.479999999996</v>
      </c>
      <c r="J239" s="2" t="str">
        <f t="shared" si="7"/>
        <v>W</v>
      </c>
      <c r="K239" s="2" t="s">
        <v>660</v>
      </c>
    </row>
    <row r="240" spans="1:11" ht="14.45" x14ac:dyDescent="0.3">
      <c r="A240" s="5" t="s">
        <v>470</v>
      </c>
      <c r="B240" t="s">
        <v>471</v>
      </c>
      <c r="C240" s="7">
        <v>0</v>
      </c>
      <c r="D240" s="7">
        <v>0</v>
      </c>
      <c r="E240" s="7">
        <v>0</v>
      </c>
      <c r="F240" s="7">
        <v>0</v>
      </c>
      <c r="G240" s="7">
        <v>36065.68</v>
      </c>
      <c r="H240" s="7">
        <v>-827.18</v>
      </c>
      <c r="I240" s="7">
        <f t="shared" si="6"/>
        <v>35238.5</v>
      </c>
      <c r="J240" s="2" t="str">
        <f t="shared" si="7"/>
        <v>W</v>
      </c>
      <c r="K240" s="2" t="s">
        <v>660</v>
      </c>
    </row>
    <row r="241" spans="1:11" ht="14.45" x14ac:dyDescent="0.3">
      <c r="A241" s="5" t="s">
        <v>472</v>
      </c>
      <c r="B241" t="s">
        <v>473</v>
      </c>
      <c r="C241" s="7">
        <v>0</v>
      </c>
      <c r="D241" s="7">
        <v>48419.839999999997</v>
      </c>
      <c r="E241" s="7">
        <v>0</v>
      </c>
      <c r="F241" s="7">
        <v>0</v>
      </c>
      <c r="G241" s="7">
        <v>0</v>
      </c>
      <c r="H241" s="7">
        <v>-2099.1</v>
      </c>
      <c r="I241" s="7">
        <f t="shared" si="6"/>
        <v>46320.74</v>
      </c>
      <c r="J241" s="2" t="str">
        <f t="shared" si="7"/>
        <v>W</v>
      </c>
      <c r="K241" s="2" t="s">
        <v>660</v>
      </c>
    </row>
    <row r="242" spans="1:11" ht="14.45" x14ac:dyDescent="0.3">
      <c r="A242" s="5" t="s">
        <v>474</v>
      </c>
      <c r="B242" t="s">
        <v>475</v>
      </c>
      <c r="C242" s="7">
        <v>0</v>
      </c>
      <c r="D242" s="7">
        <v>0</v>
      </c>
      <c r="E242" s="7">
        <v>0</v>
      </c>
      <c r="F242" s="7">
        <v>0</v>
      </c>
      <c r="G242" s="7">
        <v>64106.74</v>
      </c>
      <c r="H242" s="7">
        <v>0</v>
      </c>
      <c r="I242" s="7">
        <f t="shared" si="6"/>
        <v>64106.74</v>
      </c>
      <c r="J242" s="2" t="str">
        <f t="shared" si="7"/>
        <v>W</v>
      </c>
      <c r="K242" s="2" t="s">
        <v>660</v>
      </c>
    </row>
    <row r="243" spans="1:11" ht="14.45" x14ac:dyDescent="0.3">
      <c r="A243" s="5" t="s">
        <v>476</v>
      </c>
      <c r="B243" t="s">
        <v>477</v>
      </c>
      <c r="C243" s="7">
        <v>0</v>
      </c>
      <c r="D243" s="7">
        <v>0</v>
      </c>
      <c r="E243" s="7">
        <v>0</v>
      </c>
      <c r="F243" s="7">
        <v>0</v>
      </c>
      <c r="G243" s="7">
        <v>81286.070000000007</v>
      </c>
      <c r="H243" s="7">
        <v>0</v>
      </c>
      <c r="I243" s="7">
        <f t="shared" si="6"/>
        <v>81286.070000000007</v>
      </c>
      <c r="J243" s="2" t="str">
        <f t="shared" si="7"/>
        <v>W</v>
      </c>
      <c r="K243" s="2" t="s">
        <v>660</v>
      </c>
    </row>
    <row r="244" spans="1:11" ht="14.45" x14ac:dyDescent="0.3">
      <c r="A244" s="5" t="s">
        <v>478</v>
      </c>
      <c r="B244" t="s">
        <v>479</v>
      </c>
      <c r="C244" s="7">
        <v>0</v>
      </c>
      <c r="D244" s="7">
        <v>0</v>
      </c>
      <c r="E244" s="7">
        <v>0</v>
      </c>
      <c r="F244" s="7">
        <v>0</v>
      </c>
      <c r="G244" s="7">
        <v>67778.62</v>
      </c>
      <c r="H244" s="7">
        <v>0</v>
      </c>
      <c r="I244" s="7">
        <f t="shared" si="6"/>
        <v>67778.62</v>
      </c>
      <c r="J244" s="2" t="str">
        <f t="shared" si="7"/>
        <v>W</v>
      </c>
      <c r="K244" s="2" t="s">
        <v>660</v>
      </c>
    </row>
    <row r="245" spans="1:11" ht="14.45" x14ac:dyDescent="0.3">
      <c r="A245" s="5" t="s">
        <v>480</v>
      </c>
      <c r="B245" t="s">
        <v>481</v>
      </c>
      <c r="C245" s="7">
        <v>725367.86</v>
      </c>
      <c r="D245" s="7">
        <v>868589.18</v>
      </c>
      <c r="E245" s="7">
        <v>621270.80000000005</v>
      </c>
      <c r="F245" s="7">
        <v>107793.86</v>
      </c>
      <c r="G245" s="7">
        <v>0</v>
      </c>
      <c r="H245" s="7">
        <v>-4039.15</v>
      </c>
      <c r="I245" s="7">
        <f t="shared" si="6"/>
        <v>2318982.5499999998</v>
      </c>
      <c r="J245" s="2" t="str">
        <f t="shared" si="7"/>
        <v>W</v>
      </c>
      <c r="K245" s="2" t="s">
        <v>663</v>
      </c>
    </row>
    <row r="246" spans="1:11" ht="14.45" x14ac:dyDescent="0.3">
      <c r="A246" s="5" t="s">
        <v>482</v>
      </c>
      <c r="B246" t="s">
        <v>483</v>
      </c>
      <c r="C246" s="7">
        <v>936774.68</v>
      </c>
      <c r="D246" s="7">
        <v>1090269.6100000001</v>
      </c>
      <c r="E246" s="7">
        <v>736121.26</v>
      </c>
      <c r="F246" s="7">
        <v>0</v>
      </c>
      <c r="G246" s="7">
        <v>0</v>
      </c>
      <c r="H246" s="7">
        <v>0</v>
      </c>
      <c r="I246" s="7">
        <f t="shared" si="6"/>
        <v>2763165.55</v>
      </c>
      <c r="J246" s="2" t="str">
        <f t="shared" si="7"/>
        <v>W</v>
      </c>
      <c r="K246" s="2" t="s">
        <v>663</v>
      </c>
    </row>
    <row r="247" spans="1:11" ht="14.45" x14ac:dyDescent="0.3">
      <c r="A247" s="5" t="s">
        <v>484</v>
      </c>
      <c r="B247" t="s">
        <v>485</v>
      </c>
      <c r="C247" s="7">
        <v>0</v>
      </c>
      <c r="D247" s="7">
        <v>116820</v>
      </c>
      <c r="E247" s="7">
        <v>0</v>
      </c>
      <c r="F247" s="7">
        <v>0</v>
      </c>
      <c r="G247" s="7">
        <v>428327.22</v>
      </c>
      <c r="H247" s="7">
        <v>-19550</v>
      </c>
      <c r="I247" s="7">
        <f t="shared" si="6"/>
        <v>525597.22</v>
      </c>
      <c r="J247" s="2" t="str">
        <f t="shared" si="7"/>
        <v>W</v>
      </c>
      <c r="K247" s="2" t="s">
        <v>664</v>
      </c>
    </row>
    <row r="248" spans="1:11" ht="14.45" x14ac:dyDescent="0.3">
      <c r="A248" s="5" t="s">
        <v>486</v>
      </c>
      <c r="B248" t="s">
        <v>487</v>
      </c>
      <c r="C248" s="7">
        <v>33154.18</v>
      </c>
      <c r="D248" s="7">
        <v>0</v>
      </c>
      <c r="E248" s="7">
        <v>35291.379999999997</v>
      </c>
      <c r="F248" s="7">
        <v>0</v>
      </c>
      <c r="G248" s="7">
        <v>0</v>
      </c>
      <c r="H248" s="7">
        <v>0</v>
      </c>
      <c r="I248" s="7">
        <f t="shared" si="6"/>
        <v>68445.56</v>
      </c>
      <c r="J248" s="2" t="str">
        <f t="shared" si="7"/>
        <v>W</v>
      </c>
      <c r="K248" s="2" t="s">
        <v>663</v>
      </c>
    </row>
    <row r="249" spans="1:11" ht="14.45" x14ac:dyDescent="0.3">
      <c r="A249" s="5" t="s">
        <v>488</v>
      </c>
      <c r="B249" t="s">
        <v>489</v>
      </c>
      <c r="C249" s="7">
        <v>5523.45</v>
      </c>
      <c r="D249" s="7">
        <v>0</v>
      </c>
      <c r="E249" s="7">
        <v>0</v>
      </c>
      <c r="F249" s="7">
        <v>0</v>
      </c>
      <c r="G249" s="7">
        <v>0</v>
      </c>
      <c r="H249" s="7">
        <v>-871.72</v>
      </c>
      <c r="I249" s="7">
        <f t="shared" si="6"/>
        <v>4651.7299999999996</v>
      </c>
      <c r="J249" s="2" t="str">
        <f t="shared" si="7"/>
        <v>W</v>
      </c>
      <c r="K249" s="2" t="s">
        <v>663</v>
      </c>
    </row>
    <row r="250" spans="1:11" ht="14.45" x14ac:dyDescent="0.3">
      <c r="A250" s="5" t="s">
        <v>490</v>
      </c>
      <c r="B250" t="s">
        <v>491</v>
      </c>
      <c r="C250" s="7">
        <v>42593.279999999999</v>
      </c>
      <c r="D250" s="7">
        <v>0</v>
      </c>
      <c r="E250" s="7">
        <v>0</v>
      </c>
      <c r="F250" s="7">
        <v>0</v>
      </c>
      <c r="G250" s="7">
        <v>0</v>
      </c>
      <c r="H250" s="7">
        <v>-638.51</v>
      </c>
      <c r="I250" s="7">
        <f t="shared" si="6"/>
        <v>41954.77</v>
      </c>
      <c r="J250" s="2" t="str">
        <f t="shared" si="7"/>
        <v>W</v>
      </c>
      <c r="K250" s="2" t="s">
        <v>663</v>
      </c>
    </row>
    <row r="251" spans="1:11" ht="14.45" x14ac:dyDescent="0.3">
      <c r="A251" s="5" t="s">
        <v>492</v>
      </c>
      <c r="B251" t="s">
        <v>493</v>
      </c>
      <c r="C251" s="7">
        <v>544111.67000000004</v>
      </c>
      <c r="D251" s="7">
        <v>447030.09</v>
      </c>
      <c r="E251" s="7">
        <v>55592.83</v>
      </c>
      <c r="F251" s="7">
        <v>0</v>
      </c>
      <c r="G251" s="7">
        <v>0</v>
      </c>
      <c r="H251" s="7">
        <v>0</v>
      </c>
      <c r="I251" s="7">
        <f t="shared" si="6"/>
        <v>1046734.59</v>
      </c>
      <c r="J251" s="2" t="str">
        <f t="shared" si="7"/>
        <v>W</v>
      </c>
      <c r="K251" s="2" t="s">
        <v>663</v>
      </c>
    </row>
    <row r="252" spans="1:11" ht="14.45" x14ac:dyDescent="0.3">
      <c r="A252" s="5" t="s">
        <v>494</v>
      </c>
      <c r="B252" t="s">
        <v>495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-39620.699999999997</v>
      </c>
      <c r="I252" s="7">
        <f t="shared" si="6"/>
        <v>-39620.699999999997</v>
      </c>
      <c r="J252" s="2" t="str">
        <f t="shared" si="7"/>
        <v>W</v>
      </c>
      <c r="K252" s="2" t="s">
        <v>663</v>
      </c>
    </row>
    <row r="253" spans="1:11" ht="14.45" x14ac:dyDescent="0.3">
      <c r="A253" s="5" t="s">
        <v>496</v>
      </c>
      <c r="B253" t="s">
        <v>497</v>
      </c>
      <c r="C253" s="7">
        <v>0</v>
      </c>
      <c r="D253" s="7">
        <v>0</v>
      </c>
      <c r="E253" s="7">
        <v>29795</v>
      </c>
      <c r="F253" s="7">
        <v>0</v>
      </c>
      <c r="G253" s="7">
        <v>0</v>
      </c>
      <c r="H253" s="7">
        <v>0</v>
      </c>
      <c r="I253" s="7">
        <f t="shared" si="6"/>
        <v>29795</v>
      </c>
      <c r="J253" s="2" t="str">
        <f t="shared" si="7"/>
        <v>W</v>
      </c>
      <c r="K253" s="2" t="s">
        <v>664</v>
      </c>
    </row>
    <row r="254" spans="1:11" ht="14.45" x14ac:dyDescent="0.3">
      <c r="A254" s="5" t="s">
        <v>498</v>
      </c>
      <c r="B254" t="s">
        <v>499</v>
      </c>
      <c r="C254" s="7">
        <v>0</v>
      </c>
      <c r="D254" s="7">
        <v>0</v>
      </c>
      <c r="E254" s="7">
        <v>0</v>
      </c>
      <c r="F254" s="7">
        <v>0</v>
      </c>
      <c r="G254" s="7">
        <v>93264.8</v>
      </c>
      <c r="H254" s="7">
        <v>0</v>
      </c>
      <c r="I254" s="7">
        <f t="shared" si="6"/>
        <v>93264.8</v>
      </c>
      <c r="J254" s="2" t="str">
        <f t="shared" si="7"/>
        <v>W</v>
      </c>
      <c r="K254" s="2" t="s">
        <v>660</v>
      </c>
    </row>
    <row r="255" spans="1:11" ht="14.45" x14ac:dyDescent="0.3">
      <c r="A255" s="5" t="s">
        <v>500</v>
      </c>
      <c r="B255" t="s">
        <v>501</v>
      </c>
      <c r="C255" s="7">
        <v>0</v>
      </c>
      <c r="D255" s="7">
        <v>0</v>
      </c>
      <c r="E255" s="7">
        <v>0</v>
      </c>
      <c r="F255" s="7">
        <v>0</v>
      </c>
      <c r="G255" s="7">
        <v>0</v>
      </c>
      <c r="H255" s="7">
        <v>-55000</v>
      </c>
      <c r="I255" s="7">
        <f t="shared" si="6"/>
        <v>-55000</v>
      </c>
      <c r="J255" s="2" t="str">
        <f t="shared" si="7"/>
        <v>W</v>
      </c>
      <c r="K255" s="2" t="s">
        <v>664</v>
      </c>
    </row>
    <row r="256" spans="1:11" ht="14.45" x14ac:dyDescent="0.3">
      <c r="A256" s="5" t="s">
        <v>502</v>
      </c>
      <c r="B256" t="s">
        <v>503</v>
      </c>
      <c r="C256" s="7">
        <v>0</v>
      </c>
      <c r="D256" s="7">
        <v>0</v>
      </c>
      <c r="E256" s="7">
        <v>0</v>
      </c>
      <c r="F256" s="7">
        <v>0</v>
      </c>
      <c r="G256" s="7">
        <v>0</v>
      </c>
      <c r="H256" s="7">
        <v>-9140.85</v>
      </c>
      <c r="I256" s="7">
        <f t="shared" si="6"/>
        <v>-9140.85</v>
      </c>
      <c r="J256" s="2" t="str">
        <f t="shared" si="7"/>
        <v>W</v>
      </c>
      <c r="K256" s="2" t="s">
        <v>660</v>
      </c>
    </row>
    <row r="257" spans="1:11" ht="14.45" x14ac:dyDescent="0.3">
      <c r="A257" s="5" t="s">
        <v>504</v>
      </c>
      <c r="B257" t="s">
        <v>505</v>
      </c>
      <c r="C257" s="7">
        <v>3628587.96</v>
      </c>
      <c r="D257" s="7">
        <v>170311.19</v>
      </c>
      <c r="E257" s="7">
        <v>2184156.38</v>
      </c>
      <c r="F257" s="7">
        <v>0</v>
      </c>
      <c r="G257" s="7">
        <v>67915.59</v>
      </c>
      <c r="H257" s="7">
        <v>0</v>
      </c>
      <c r="I257" s="7">
        <f t="shared" si="6"/>
        <v>6050971.1199999992</v>
      </c>
      <c r="J257" s="2" t="str">
        <f t="shared" si="7"/>
        <v>W</v>
      </c>
      <c r="K257" s="2" t="s">
        <v>663</v>
      </c>
    </row>
    <row r="258" spans="1:11" ht="14.45" x14ac:dyDescent="0.3">
      <c r="A258" s="5" t="s">
        <v>506</v>
      </c>
      <c r="B258" t="s">
        <v>507</v>
      </c>
      <c r="C258" s="7">
        <v>0</v>
      </c>
      <c r="D258" s="7">
        <v>0</v>
      </c>
      <c r="E258" s="7">
        <v>0</v>
      </c>
      <c r="F258" s="7">
        <v>274037.18</v>
      </c>
      <c r="G258" s="7">
        <v>279490.53999999998</v>
      </c>
      <c r="H258" s="7">
        <v>0</v>
      </c>
      <c r="I258" s="7">
        <f t="shared" si="6"/>
        <v>553527.72</v>
      </c>
      <c r="J258" s="2" t="str">
        <f t="shared" si="7"/>
        <v>W</v>
      </c>
      <c r="K258" s="2" t="s">
        <v>660</v>
      </c>
    </row>
    <row r="259" spans="1:11" ht="14.45" x14ac:dyDescent="0.3">
      <c r="A259" s="5" t="s">
        <v>508</v>
      </c>
      <c r="B259" t="s">
        <v>509</v>
      </c>
      <c r="C259" s="7">
        <v>78946.539999999994</v>
      </c>
      <c r="D259" s="7">
        <v>0</v>
      </c>
      <c r="E259" s="7">
        <v>0</v>
      </c>
      <c r="F259" s="7">
        <v>0</v>
      </c>
      <c r="G259" s="7">
        <v>353757.92</v>
      </c>
      <c r="H259" s="7">
        <v>0</v>
      </c>
      <c r="I259" s="7">
        <f t="shared" si="6"/>
        <v>432704.45999999996</v>
      </c>
      <c r="J259" s="2" t="str">
        <f t="shared" si="7"/>
        <v>W</v>
      </c>
      <c r="K259" s="2" t="s">
        <v>660</v>
      </c>
    </row>
    <row r="260" spans="1:11" ht="14.45" x14ac:dyDescent="0.3">
      <c r="A260" s="5" t="s">
        <v>510</v>
      </c>
      <c r="B260" t="s">
        <v>511</v>
      </c>
      <c r="C260" s="7">
        <v>38365.96</v>
      </c>
      <c r="D260" s="7">
        <v>126859.44</v>
      </c>
      <c r="E260" s="7">
        <v>0</v>
      </c>
      <c r="F260" s="7">
        <v>67103.899999999994</v>
      </c>
      <c r="G260" s="7">
        <v>664061.82999999996</v>
      </c>
      <c r="H260" s="7">
        <v>0</v>
      </c>
      <c r="I260" s="7">
        <f t="shared" si="6"/>
        <v>896391.12999999989</v>
      </c>
      <c r="J260" s="2" t="str">
        <f t="shared" si="7"/>
        <v>W</v>
      </c>
      <c r="K260" s="2" t="s">
        <v>660</v>
      </c>
    </row>
    <row r="261" spans="1:11" ht="14.45" x14ac:dyDescent="0.3">
      <c r="A261" s="5" t="s">
        <v>512</v>
      </c>
      <c r="B261" t="s">
        <v>513</v>
      </c>
      <c r="C261" s="7">
        <v>0</v>
      </c>
      <c r="D261" s="7">
        <v>0</v>
      </c>
      <c r="E261" s="7">
        <v>0</v>
      </c>
      <c r="F261" s="7">
        <v>0</v>
      </c>
      <c r="G261" s="7">
        <v>217375.11</v>
      </c>
      <c r="H261" s="7">
        <v>0</v>
      </c>
      <c r="I261" s="7">
        <f t="shared" si="6"/>
        <v>217375.11</v>
      </c>
      <c r="J261" s="2" t="str">
        <f t="shared" si="7"/>
        <v>W</v>
      </c>
      <c r="K261" s="2" t="s">
        <v>660</v>
      </c>
    </row>
    <row r="262" spans="1:11" ht="14.45" x14ac:dyDescent="0.3">
      <c r="A262" s="5" t="s">
        <v>514</v>
      </c>
      <c r="B262" t="s">
        <v>515</v>
      </c>
      <c r="C262" s="7">
        <v>0</v>
      </c>
      <c r="D262" s="7">
        <v>0</v>
      </c>
      <c r="E262" s="7">
        <v>0</v>
      </c>
      <c r="F262" s="7">
        <v>0</v>
      </c>
      <c r="G262" s="7">
        <v>387672.4</v>
      </c>
      <c r="H262" s="7">
        <v>0</v>
      </c>
      <c r="I262" s="7">
        <f t="shared" si="6"/>
        <v>387672.4</v>
      </c>
      <c r="J262" s="2" t="str">
        <f t="shared" si="7"/>
        <v>W</v>
      </c>
      <c r="K262" s="2" t="s">
        <v>660</v>
      </c>
    </row>
    <row r="263" spans="1:11" ht="14.45" x14ac:dyDescent="0.3">
      <c r="A263" s="5" t="s">
        <v>516</v>
      </c>
      <c r="B263" t="s">
        <v>517</v>
      </c>
      <c r="C263" s="7">
        <v>0</v>
      </c>
      <c r="D263" s="7">
        <v>163795.17000000001</v>
      </c>
      <c r="E263" s="7">
        <v>0</v>
      </c>
      <c r="F263" s="7">
        <v>0</v>
      </c>
      <c r="G263" s="7">
        <v>46976.5</v>
      </c>
      <c r="H263" s="7">
        <v>0</v>
      </c>
      <c r="I263" s="7">
        <f t="shared" si="6"/>
        <v>210771.67</v>
      </c>
      <c r="J263" s="2" t="str">
        <f t="shared" si="7"/>
        <v>W</v>
      </c>
      <c r="K263" s="2" t="s">
        <v>660</v>
      </c>
    </row>
    <row r="264" spans="1:11" ht="14.45" x14ac:dyDescent="0.3">
      <c r="A264" s="5" t="s">
        <v>518</v>
      </c>
      <c r="B264" t="s">
        <v>519</v>
      </c>
      <c r="C264" s="7">
        <v>0</v>
      </c>
      <c r="D264" s="7">
        <v>233114.62</v>
      </c>
      <c r="E264" s="7">
        <v>0</v>
      </c>
      <c r="F264" s="7">
        <v>0</v>
      </c>
      <c r="G264" s="7">
        <v>5223.45</v>
      </c>
      <c r="H264" s="7">
        <v>0</v>
      </c>
      <c r="I264" s="7">
        <f t="shared" si="6"/>
        <v>238338.07</v>
      </c>
      <c r="J264" s="2" t="str">
        <f t="shared" si="7"/>
        <v>W</v>
      </c>
      <c r="K264" s="2" t="s">
        <v>660</v>
      </c>
    </row>
    <row r="265" spans="1:11" ht="14.45" x14ac:dyDescent="0.3">
      <c r="A265" s="5" t="s">
        <v>520</v>
      </c>
      <c r="B265" t="s">
        <v>521</v>
      </c>
      <c r="C265" s="7">
        <v>77883.06</v>
      </c>
      <c r="D265" s="7">
        <v>81854.350000000006</v>
      </c>
      <c r="E265" s="7">
        <v>0</v>
      </c>
      <c r="F265" s="7">
        <v>23332.18</v>
      </c>
      <c r="G265" s="7">
        <v>65963.34</v>
      </c>
      <c r="H265" s="7">
        <v>-798.34</v>
      </c>
      <c r="I265" s="7">
        <f t="shared" si="6"/>
        <v>248234.59</v>
      </c>
      <c r="J265" s="2" t="str">
        <f t="shared" si="7"/>
        <v>W</v>
      </c>
      <c r="K265" s="2" t="s">
        <v>660</v>
      </c>
    </row>
    <row r="266" spans="1:11" ht="14.45" x14ac:dyDescent="0.3">
      <c r="A266" s="5" t="s">
        <v>522</v>
      </c>
      <c r="B266" t="s">
        <v>523</v>
      </c>
      <c r="C266" s="7">
        <v>0</v>
      </c>
      <c r="D266" s="7">
        <v>0</v>
      </c>
      <c r="E266" s="7">
        <v>230705.52</v>
      </c>
      <c r="F266" s="7">
        <v>0</v>
      </c>
      <c r="G266" s="7">
        <v>53365.79</v>
      </c>
      <c r="H266" s="7">
        <v>0</v>
      </c>
      <c r="I266" s="7">
        <f t="shared" si="6"/>
        <v>284071.31</v>
      </c>
      <c r="J266" s="2" t="str">
        <f t="shared" si="7"/>
        <v>W</v>
      </c>
      <c r="K266" s="2" t="s">
        <v>660</v>
      </c>
    </row>
    <row r="267" spans="1:11" ht="14.45" x14ac:dyDescent="0.3">
      <c r="A267" s="5" t="s">
        <v>524</v>
      </c>
      <c r="B267" t="s">
        <v>525</v>
      </c>
      <c r="C267" s="7">
        <v>330432.32</v>
      </c>
      <c r="D267" s="7">
        <v>10821.16</v>
      </c>
      <c r="E267" s="7">
        <v>0</v>
      </c>
      <c r="F267" s="7">
        <v>0</v>
      </c>
      <c r="G267" s="7">
        <v>162937.46</v>
      </c>
      <c r="H267" s="7">
        <v>0</v>
      </c>
      <c r="I267" s="7">
        <f t="shared" ref="I267:I330" si="8">SUM(C267:H267)</f>
        <v>504190.93999999994</v>
      </c>
      <c r="J267" s="2" t="str">
        <f t="shared" ref="J267:J330" si="9">MID(A267,2,1)</f>
        <v>W</v>
      </c>
      <c r="K267" s="2" t="s">
        <v>660</v>
      </c>
    </row>
    <row r="268" spans="1:11" ht="14.45" x14ac:dyDescent="0.3">
      <c r="A268" s="5" t="s">
        <v>526</v>
      </c>
      <c r="B268" t="s">
        <v>527</v>
      </c>
      <c r="C268" s="7">
        <v>0</v>
      </c>
      <c r="D268" s="7">
        <v>0</v>
      </c>
      <c r="E268" s="7">
        <v>196940.82</v>
      </c>
      <c r="F268" s="7">
        <v>0</v>
      </c>
      <c r="G268" s="7">
        <v>105775.25</v>
      </c>
      <c r="H268" s="7">
        <v>0</v>
      </c>
      <c r="I268" s="7">
        <f t="shared" si="8"/>
        <v>302716.07</v>
      </c>
      <c r="J268" s="2" t="str">
        <f t="shared" si="9"/>
        <v>W</v>
      </c>
      <c r="K268" s="2" t="s">
        <v>660</v>
      </c>
    </row>
    <row r="269" spans="1:11" ht="14.45" x14ac:dyDescent="0.3">
      <c r="A269" s="5" t="s">
        <v>528</v>
      </c>
      <c r="B269" t="s">
        <v>529</v>
      </c>
      <c r="C269" s="7">
        <v>55153.88</v>
      </c>
      <c r="D269" s="7">
        <v>500174.19</v>
      </c>
      <c r="E269" s="7">
        <v>0</v>
      </c>
      <c r="F269" s="7">
        <v>286743.49</v>
      </c>
      <c r="G269" s="7">
        <v>390974.76</v>
      </c>
      <c r="H269" s="7">
        <v>0</v>
      </c>
      <c r="I269" s="7">
        <f t="shared" si="8"/>
        <v>1233046.3199999998</v>
      </c>
      <c r="J269" s="2" t="str">
        <f t="shared" si="9"/>
        <v>W</v>
      </c>
      <c r="K269" s="2" t="s">
        <v>660</v>
      </c>
    </row>
    <row r="270" spans="1:11" ht="14.45" x14ac:dyDescent="0.3">
      <c r="A270" s="5" t="s">
        <v>530</v>
      </c>
      <c r="B270" t="s">
        <v>531</v>
      </c>
      <c r="C270" s="7">
        <v>0</v>
      </c>
      <c r="D270" s="7">
        <v>110442.34</v>
      </c>
      <c r="E270" s="7">
        <v>0</v>
      </c>
      <c r="F270" s="7">
        <v>59024.54</v>
      </c>
      <c r="G270" s="7">
        <v>332908.40999999997</v>
      </c>
      <c r="H270" s="7">
        <v>0</v>
      </c>
      <c r="I270" s="7">
        <f t="shared" si="8"/>
        <v>502375.29</v>
      </c>
      <c r="J270" s="2" t="str">
        <f t="shared" si="9"/>
        <v>W</v>
      </c>
      <c r="K270" s="2" t="s">
        <v>660</v>
      </c>
    </row>
    <row r="271" spans="1:11" ht="14.45" x14ac:dyDescent="0.3">
      <c r="A271" s="5" t="s">
        <v>532</v>
      </c>
      <c r="B271" t="s">
        <v>533</v>
      </c>
      <c r="C271" s="7">
        <v>193464.07</v>
      </c>
      <c r="D271" s="7">
        <v>0</v>
      </c>
      <c r="E271" s="7">
        <v>0</v>
      </c>
      <c r="F271" s="7">
        <v>0</v>
      </c>
      <c r="G271" s="7">
        <v>264667.61</v>
      </c>
      <c r="H271" s="7">
        <v>0</v>
      </c>
      <c r="I271" s="7">
        <f t="shared" si="8"/>
        <v>458131.68</v>
      </c>
      <c r="J271" s="2" t="str">
        <f t="shared" si="9"/>
        <v>W</v>
      </c>
      <c r="K271" s="2" t="s">
        <v>660</v>
      </c>
    </row>
    <row r="272" spans="1:11" ht="14.45" x14ac:dyDescent="0.3">
      <c r="A272" s="5" t="s">
        <v>534</v>
      </c>
      <c r="B272" t="s">
        <v>535</v>
      </c>
      <c r="C272" s="7">
        <v>0</v>
      </c>
      <c r="D272" s="7">
        <v>0</v>
      </c>
      <c r="E272" s="7">
        <v>0</v>
      </c>
      <c r="F272" s="7">
        <v>348004.66</v>
      </c>
      <c r="G272" s="7">
        <v>222081.02</v>
      </c>
      <c r="H272" s="7">
        <v>0</v>
      </c>
      <c r="I272" s="7">
        <f t="shared" si="8"/>
        <v>570085.67999999993</v>
      </c>
      <c r="J272" s="2" t="str">
        <f t="shared" si="9"/>
        <v>W</v>
      </c>
      <c r="K272" s="2" t="s">
        <v>660</v>
      </c>
    </row>
    <row r="273" spans="1:11" ht="14.45" x14ac:dyDescent="0.3">
      <c r="A273" s="5" t="s">
        <v>536</v>
      </c>
      <c r="B273" t="s">
        <v>537</v>
      </c>
      <c r="C273" s="7">
        <v>0</v>
      </c>
      <c r="D273" s="7">
        <v>0</v>
      </c>
      <c r="E273" s="7">
        <v>0</v>
      </c>
      <c r="F273" s="7">
        <v>0</v>
      </c>
      <c r="G273" s="7">
        <v>1104459.32</v>
      </c>
      <c r="H273" s="7">
        <v>0</v>
      </c>
      <c r="I273" s="7">
        <f t="shared" si="8"/>
        <v>1104459.32</v>
      </c>
      <c r="J273" s="2" t="str">
        <f t="shared" si="9"/>
        <v>W</v>
      </c>
      <c r="K273" s="2" t="s">
        <v>660</v>
      </c>
    </row>
    <row r="274" spans="1:11" ht="14.45" x14ac:dyDescent="0.3">
      <c r="A274" s="5" t="s">
        <v>538</v>
      </c>
      <c r="B274" t="s">
        <v>539</v>
      </c>
      <c r="C274" s="7">
        <v>0</v>
      </c>
      <c r="D274" s="7">
        <v>33203.449999999997</v>
      </c>
      <c r="E274" s="7">
        <v>0</v>
      </c>
      <c r="F274" s="7">
        <v>0</v>
      </c>
      <c r="G274" s="7">
        <v>273258.78000000003</v>
      </c>
      <c r="H274" s="7">
        <v>0</v>
      </c>
      <c r="I274" s="7">
        <f t="shared" si="8"/>
        <v>306462.23000000004</v>
      </c>
      <c r="J274" s="2" t="str">
        <f t="shared" si="9"/>
        <v>W</v>
      </c>
      <c r="K274" s="2" t="s">
        <v>660</v>
      </c>
    </row>
    <row r="275" spans="1:11" ht="14.45" x14ac:dyDescent="0.3">
      <c r="A275" s="5" t="s">
        <v>540</v>
      </c>
      <c r="B275" t="s">
        <v>541</v>
      </c>
      <c r="C275" s="7">
        <v>0</v>
      </c>
      <c r="D275" s="7">
        <v>95686.2</v>
      </c>
      <c r="E275" s="7">
        <v>95558.16</v>
      </c>
      <c r="F275" s="7">
        <v>171219.38</v>
      </c>
      <c r="G275" s="7">
        <v>1454359.56</v>
      </c>
      <c r="H275" s="7">
        <v>0</v>
      </c>
      <c r="I275" s="7">
        <f t="shared" si="8"/>
        <v>1816823.3</v>
      </c>
      <c r="J275" s="2" t="str">
        <f t="shared" si="9"/>
        <v>W</v>
      </c>
      <c r="K275" s="2" t="s">
        <v>660</v>
      </c>
    </row>
    <row r="276" spans="1:11" ht="14.45" x14ac:dyDescent="0.3">
      <c r="A276" s="5" t="s">
        <v>542</v>
      </c>
      <c r="B276" t="s">
        <v>543</v>
      </c>
      <c r="C276" s="7">
        <v>189239.72</v>
      </c>
      <c r="D276" s="7">
        <v>0</v>
      </c>
      <c r="E276" s="7">
        <v>0</v>
      </c>
      <c r="F276" s="7">
        <v>0</v>
      </c>
      <c r="G276" s="7">
        <v>0</v>
      </c>
      <c r="H276" s="7">
        <v>-955.51</v>
      </c>
      <c r="I276" s="7">
        <f t="shared" si="8"/>
        <v>188284.21</v>
      </c>
      <c r="J276" s="2" t="str">
        <f t="shared" si="9"/>
        <v>W</v>
      </c>
      <c r="K276" s="2" t="s">
        <v>660</v>
      </c>
    </row>
    <row r="277" spans="1:11" ht="14.45" x14ac:dyDescent="0.3">
      <c r="A277" s="5" t="s">
        <v>544</v>
      </c>
      <c r="B277" t="s">
        <v>545</v>
      </c>
      <c r="C277" s="7">
        <v>11927.36</v>
      </c>
      <c r="D277" s="7">
        <v>206010.14</v>
      </c>
      <c r="E277" s="7">
        <v>0</v>
      </c>
      <c r="F277" s="7">
        <v>0</v>
      </c>
      <c r="G277" s="7">
        <v>0</v>
      </c>
      <c r="H277" s="7">
        <v>-51250</v>
      </c>
      <c r="I277" s="7">
        <f t="shared" si="8"/>
        <v>166687.5</v>
      </c>
      <c r="J277" s="2" t="str">
        <f t="shared" si="9"/>
        <v>W</v>
      </c>
      <c r="K277" s="2" t="s">
        <v>660</v>
      </c>
    </row>
    <row r="278" spans="1:11" ht="14.45" x14ac:dyDescent="0.3">
      <c r="A278" s="5" t="s">
        <v>546</v>
      </c>
      <c r="B278" t="s">
        <v>547</v>
      </c>
      <c r="C278" s="7">
        <v>154097.28</v>
      </c>
      <c r="D278" s="7">
        <v>0</v>
      </c>
      <c r="E278" s="7">
        <v>0</v>
      </c>
      <c r="F278" s="7">
        <v>0</v>
      </c>
      <c r="G278" s="7">
        <v>543657.84</v>
      </c>
      <c r="H278" s="7">
        <v>-3414.88</v>
      </c>
      <c r="I278" s="7">
        <f t="shared" si="8"/>
        <v>694340.24</v>
      </c>
      <c r="J278" s="2" t="str">
        <f t="shared" si="9"/>
        <v>W</v>
      </c>
      <c r="K278" s="2" t="s">
        <v>660</v>
      </c>
    </row>
    <row r="279" spans="1:11" ht="14.45" x14ac:dyDescent="0.3">
      <c r="A279" s="5" t="s">
        <v>548</v>
      </c>
      <c r="B279" t="s">
        <v>549</v>
      </c>
      <c r="C279" s="7">
        <v>0</v>
      </c>
      <c r="D279" s="7">
        <v>13332.68</v>
      </c>
      <c r="E279" s="7">
        <v>0</v>
      </c>
      <c r="F279" s="7">
        <v>0</v>
      </c>
      <c r="G279" s="7">
        <v>93659.96</v>
      </c>
      <c r="H279" s="7">
        <v>-1118.23</v>
      </c>
      <c r="I279" s="7">
        <f t="shared" si="8"/>
        <v>105874.41000000002</v>
      </c>
      <c r="J279" s="2" t="str">
        <f t="shared" si="9"/>
        <v>W</v>
      </c>
      <c r="K279" s="2" t="s">
        <v>660</v>
      </c>
    </row>
    <row r="280" spans="1:11" ht="14.45" x14ac:dyDescent="0.3">
      <c r="A280" s="5" t="s">
        <v>550</v>
      </c>
      <c r="B280" t="s">
        <v>551</v>
      </c>
      <c r="C280" s="7">
        <v>0</v>
      </c>
      <c r="D280" s="7">
        <v>0</v>
      </c>
      <c r="E280" s="7">
        <v>0</v>
      </c>
      <c r="F280" s="7">
        <v>0</v>
      </c>
      <c r="G280" s="7">
        <v>616880.39</v>
      </c>
      <c r="H280" s="7">
        <v>0</v>
      </c>
      <c r="I280" s="7">
        <f t="shared" si="8"/>
        <v>616880.39</v>
      </c>
      <c r="J280" s="2" t="str">
        <f t="shared" si="9"/>
        <v>W</v>
      </c>
      <c r="K280" s="2" t="s">
        <v>660</v>
      </c>
    </row>
    <row r="281" spans="1:11" ht="14.45" x14ac:dyDescent="0.3">
      <c r="A281" s="5" t="s">
        <v>552</v>
      </c>
      <c r="B281" t="s">
        <v>553</v>
      </c>
      <c r="C281" s="7">
        <v>0</v>
      </c>
      <c r="D281" s="7">
        <v>0</v>
      </c>
      <c r="E281" s="7">
        <v>0</v>
      </c>
      <c r="F281" s="7">
        <v>0</v>
      </c>
      <c r="G281" s="7">
        <v>23253.77</v>
      </c>
      <c r="H281" s="7">
        <v>-50000</v>
      </c>
      <c r="I281" s="7">
        <f t="shared" si="8"/>
        <v>-26746.23</v>
      </c>
      <c r="J281" s="2" t="str">
        <f t="shared" si="9"/>
        <v>W</v>
      </c>
      <c r="K281" s="2" t="s">
        <v>663</v>
      </c>
    </row>
    <row r="282" spans="1:11" ht="14.45" x14ac:dyDescent="0.3">
      <c r="A282" s="5" t="s">
        <v>554</v>
      </c>
      <c r="B282" t="s">
        <v>555</v>
      </c>
      <c r="C282" s="7">
        <v>0</v>
      </c>
      <c r="D282" s="7">
        <v>58287.16</v>
      </c>
      <c r="E282" s="7">
        <v>0</v>
      </c>
      <c r="F282" s="7">
        <v>72433.34</v>
      </c>
      <c r="G282" s="7">
        <v>21445.81</v>
      </c>
      <c r="H282" s="7">
        <v>0</v>
      </c>
      <c r="I282" s="7">
        <f t="shared" si="8"/>
        <v>152166.31</v>
      </c>
      <c r="J282" s="2" t="str">
        <f t="shared" si="9"/>
        <v>W</v>
      </c>
      <c r="K282" s="2" t="s">
        <v>660</v>
      </c>
    </row>
    <row r="283" spans="1:11" ht="14.45" x14ac:dyDescent="0.3">
      <c r="A283" s="5" t="s">
        <v>556</v>
      </c>
      <c r="B283" t="s">
        <v>557</v>
      </c>
      <c r="C283" s="7">
        <v>0</v>
      </c>
      <c r="D283" s="7">
        <v>0</v>
      </c>
      <c r="E283" s="7">
        <v>0</v>
      </c>
      <c r="F283" s="7">
        <v>239314.22</v>
      </c>
      <c r="G283" s="7">
        <v>0</v>
      </c>
      <c r="H283" s="7">
        <v>0</v>
      </c>
      <c r="I283" s="7">
        <f t="shared" si="8"/>
        <v>239314.22</v>
      </c>
      <c r="J283" s="2" t="str">
        <f t="shared" si="9"/>
        <v>W</v>
      </c>
      <c r="K283" s="2" t="s">
        <v>660</v>
      </c>
    </row>
    <row r="284" spans="1:11" ht="14.45" x14ac:dyDescent="0.3">
      <c r="A284" s="5" t="s">
        <v>558</v>
      </c>
      <c r="B284" t="s">
        <v>559</v>
      </c>
      <c r="C284" s="7">
        <v>0</v>
      </c>
      <c r="D284" s="7">
        <v>75473.72</v>
      </c>
      <c r="E284" s="7">
        <v>2166.48</v>
      </c>
      <c r="F284" s="7">
        <v>45624.55</v>
      </c>
      <c r="G284" s="7">
        <v>373321.57</v>
      </c>
      <c r="H284" s="7">
        <v>0</v>
      </c>
      <c r="I284" s="7">
        <f t="shared" si="8"/>
        <v>496586.32</v>
      </c>
      <c r="J284" s="2" t="str">
        <f t="shared" si="9"/>
        <v>W</v>
      </c>
      <c r="K284" s="2" t="s">
        <v>660</v>
      </c>
    </row>
    <row r="285" spans="1:11" ht="14.45" x14ac:dyDescent="0.3">
      <c r="A285" s="5" t="s">
        <v>560</v>
      </c>
      <c r="B285" t="s">
        <v>561</v>
      </c>
      <c r="C285" s="7">
        <v>12684.3</v>
      </c>
      <c r="D285" s="7">
        <v>71077.42</v>
      </c>
      <c r="E285" s="7">
        <v>0</v>
      </c>
      <c r="F285" s="7">
        <v>0</v>
      </c>
      <c r="G285" s="7">
        <v>341359.14</v>
      </c>
      <c r="H285" s="7">
        <v>0</v>
      </c>
      <c r="I285" s="7">
        <f t="shared" si="8"/>
        <v>425120.86</v>
      </c>
      <c r="J285" s="2" t="str">
        <f t="shared" si="9"/>
        <v>W</v>
      </c>
      <c r="K285" s="2" t="s">
        <v>660</v>
      </c>
    </row>
    <row r="286" spans="1:11" ht="14.45" x14ac:dyDescent="0.3">
      <c r="A286" s="5" t="s">
        <v>562</v>
      </c>
      <c r="B286" t="s">
        <v>563</v>
      </c>
      <c r="C286" s="7">
        <v>1862219.05</v>
      </c>
      <c r="D286" s="7">
        <v>2011206.57</v>
      </c>
      <c r="E286" s="7">
        <v>2235244.7999999998</v>
      </c>
      <c r="F286" s="7">
        <v>3488355.46</v>
      </c>
      <c r="G286" s="7">
        <v>43064.24</v>
      </c>
      <c r="H286" s="7">
        <v>-443220.44</v>
      </c>
      <c r="I286" s="7">
        <f t="shared" si="8"/>
        <v>9196869.6799999997</v>
      </c>
      <c r="J286" s="2" t="str">
        <f t="shared" si="9"/>
        <v>W</v>
      </c>
      <c r="K286" s="2" t="s">
        <v>664</v>
      </c>
    </row>
    <row r="287" spans="1:11" ht="14.45" x14ac:dyDescent="0.3">
      <c r="A287" s="5" t="s">
        <v>564</v>
      </c>
      <c r="B287" t="s">
        <v>565</v>
      </c>
      <c r="C287" s="7">
        <v>0</v>
      </c>
      <c r="D287" s="7">
        <v>0</v>
      </c>
      <c r="E287" s="7">
        <v>0</v>
      </c>
      <c r="F287" s="7">
        <v>130332.24</v>
      </c>
      <c r="G287" s="7">
        <v>49293.32</v>
      </c>
      <c r="H287" s="7">
        <v>0</v>
      </c>
      <c r="I287" s="7">
        <f t="shared" si="8"/>
        <v>179625.56</v>
      </c>
      <c r="J287" s="2" t="str">
        <f t="shared" si="9"/>
        <v>W</v>
      </c>
      <c r="K287" s="2" t="s">
        <v>660</v>
      </c>
    </row>
    <row r="288" spans="1:11" ht="14.45" x14ac:dyDescent="0.3">
      <c r="A288" s="5" t="s">
        <v>566</v>
      </c>
      <c r="B288" t="s">
        <v>567</v>
      </c>
      <c r="C288" s="7">
        <v>0</v>
      </c>
      <c r="D288" s="7">
        <v>51931.32</v>
      </c>
      <c r="E288" s="7">
        <v>0</v>
      </c>
      <c r="F288" s="7">
        <v>0</v>
      </c>
      <c r="G288" s="7">
        <v>0</v>
      </c>
      <c r="H288" s="7">
        <v>0</v>
      </c>
      <c r="I288" s="7">
        <f t="shared" si="8"/>
        <v>51931.32</v>
      </c>
      <c r="J288" s="2" t="str">
        <f t="shared" si="9"/>
        <v>W</v>
      </c>
      <c r="K288" s="2" t="s">
        <v>660</v>
      </c>
    </row>
    <row r="289" spans="1:11" ht="14.45" x14ac:dyDescent="0.3">
      <c r="A289" s="5" t="s">
        <v>568</v>
      </c>
      <c r="B289" t="s">
        <v>569</v>
      </c>
      <c r="C289" s="7">
        <v>0</v>
      </c>
      <c r="D289" s="7">
        <v>0</v>
      </c>
      <c r="E289" s="7">
        <v>0</v>
      </c>
      <c r="F289" s="7">
        <v>0</v>
      </c>
      <c r="G289" s="7">
        <v>586043.56999999995</v>
      </c>
      <c r="H289" s="7">
        <v>0</v>
      </c>
      <c r="I289" s="7">
        <f t="shared" si="8"/>
        <v>586043.56999999995</v>
      </c>
      <c r="J289" s="2" t="str">
        <f t="shared" si="9"/>
        <v>W</v>
      </c>
      <c r="K289" s="2" t="s">
        <v>660</v>
      </c>
    </row>
    <row r="290" spans="1:11" ht="14.45" x14ac:dyDescent="0.3">
      <c r="A290" s="5" t="s">
        <v>570</v>
      </c>
      <c r="B290" t="s">
        <v>571</v>
      </c>
      <c r="C290" s="7">
        <v>199864.79</v>
      </c>
      <c r="D290" s="7">
        <v>199864.79</v>
      </c>
      <c r="E290" s="7">
        <v>0</v>
      </c>
      <c r="F290" s="7">
        <v>0</v>
      </c>
      <c r="G290" s="7">
        <v>0</v>
      </c>
      <c r="H290" s="7">
        <v>0</v>
      </c>
      <c r="I290" s="7">
        <f t="shared" si="8"/>
        <v>399729.58</v>
      </c>
      <c r="J290" s="2" t="str">
        <f t="shared" si="9"/>
        <v>W</v>
      </c>
      <c r="K290" s="2" t="s">
        <v>664</v>
      </c>
    </row>
    <row r="291" spans="1:11" ht="14.45" x14ac:dyDescent="0.3">
      <c r="A291" s="5" t="s">
        <v>572</v>
      </c>
      <c r="B291" t="s">
        <v>573</v>
      </c>
      <c r="C291" s="7">
        <v>0</v>
      </c>
      <c r="D291" s="7">
        <v>0</v>
      </c>
      <c r="E291" s="7">
        <v>0</v>
      </c>
      <c r="F291" s="7">
        <v>0</v>
      </c>
      <c r="G291" s="7">
        <v>45195.16</v>
      </c>
      <c r="H291" s="7">
        <v>0</v>
      </c>
      <c r="I291" s="7">
        <f t="shared" si="8"/>
        <v>45195.16</v>
      </c>
      <c r="J291" s="2" t="str">
        <f t="shared" si="9"/>
        <v>W</v>
      </c>
      <c r="K291" s="2" t="s">
        <v>660</v>
      </c>
    </row>
    <row r="292" spans="1:11" ht="14.45" x14ac:dyDescent="0.3">
      <c r="A292" s="5" t="s">
        <v>574</v>
      </c>
      <c r="B292" t="s">
        <v>575</v>
      </c>
      <c r="C292" s="7">
        <v>65657.850000000006</v>
      </c>
      <c r="D292" s="7">
        <v>0</v>
      </c>
      <c r="E292" s="7">
        <v>0</v>
      </c>
      <c r="F292" s="7">
        <v>115314.72</v>
      </c>
      <c r="G292" s="7">
        <v>25721.200000000001</v>
      </c>
      <c r="H292" s="7">
        <v>0</v>
      </c>
      <c r="I292" s="7">
        <f t="shared" si="8"/>
        <v>206693.77000000002</v>
      </c>
      <c r="J292" s="2" t="str">
        <f t="shared" si="9"/>
        <v>W</v>
      </c>
      <c r="K292" s="2" t="s">
        <v>660</v>
      </c>
    </row>
    <row r="293" spans="1:11" ht="14.45" x14ac:dyDescent="0.3">
      <c r="A293" s="5" t="s">
        <v>576</v>
      </c>
      <c r="B293" t="s">
        <v>577</v>
      </c>
      <c r="C293" s="7">
        <v>617658.07999999996</v>
      </c>
      <c r="D293" s="7">
        <v>179889.69</v>
      </c>
      <c r="E293" s="7">
        <v>302553.34000000003</v>
      </c>
      <c r="F293" s="7">
        <v>116945.43</v>
      </c>
      <c r="G293" s="7">
        <v>0</v>
      </c>
      <c r="H293" s="7">
        <v>0</v>
      </c>
      <c r="I293" s="7">
        <f t="shared" si="8"/>
        <v>1217046.54</v>
      </c>
      <c r="J293" s="2" t="str">
        <f t="shared" si="9"/>
        <v>W</v>
      </c>
      <c r="K293" s="2" t="s">
        <v>663</v>
      </c>
    </row>
    <row r="294" spans="1:11" ht="14.45" x14ac:dyDescent="0.3">
      <c r="A294" s="5" t="s">
        <v>578</v>
      </c>
      <c r="B294" t="s">
        <v>579</v>
      </c>
      <c r="C294" s="7">
        <v>0</v>
      </c>
      <c r="D294" s="7">
        <v>0</v>
      </c>
      <c r="E294" s="7">
        <v>0</v>
      </c>
      <c r="F294" s="7">
        <v>99020</v>
      </c>
      <c r="G294" s="7">
        <v>0</v>
      </c>
      <c r="H294" s="7">
        <v>-172010.28</v>
      </c>
      <c r="I294" s="7">
        <f t="shared" si="8"/>
        <v>-72990.28</v>
      </c>
      <c r="J294" s="2" t="str">
        <f t="shared" si="9"/>
        <v>W</v>
      </c>
      <c r="K294" s="2" t="s">
        <v>660</v>
      </c>
    </row>
    <row r="295" spans="1:11" ht="14.45" x14ac:dyDescent="0.3">
      <c r="A295" s="5" t="s">
        <v>580</v>
      </c>
      <c r="B295" t="s">
        <v>581</v>
      </c>
      <c r="C295" s="7">
        <v>1598918.34</v>
      </c>
      <c r="D295" s="7">
        <v>2597792.91</v>
      </c>
      <c r="E295" s="7">
        <v>1597720</v>
      </c>
      <c r="F295" s="7">
        <v>0</v>
      </c>
      <c r="G295" s="7">
        <v>0</v>
      </c>
      <c r="H295" s="7">
        <v>0</v>
      </c>
      <c r="I295" s="7">
        <f t="shared" si="8"/>
        <v>5794431.25</v>
      </c>
      <c r="J295" s="2" t="str">
        <f t="shared" si="9"/>
        <v>W</v>
      </c>
      <c r="K295" s="2" t="s">
        <v>664</v>
      </c>
    </row>
    <row r="296" spans="1:11" ht="14.45" x14ac:dyDescent="0.3">
      <c r="A296" s="5" t="s">
        <v>582</v>
      </c>
      <c r="B296" t="s">
        <v>583</v>
      </c>
      <c r="C296" s="7">
        <v>373460.71</v>
      </c>
      <c r="D296" s="7">
        <v>250567.56</v>
      </c>
      <c r="E296" s="7">
        <v>0</v>
      </c>
      <c r="F296" s="7">
        <v>0</v>
      </c>
      <c r="G296" s="7">
        <v>0</v>
      </c>
      <c r="H296" s="7">
        <v>-205.78</v>
      </c>
      <c r="I296" s="7">
        <f t="shared" si="8"/>
        <v>623822.49</v>
      </c>
      <c r="J296" s="2" t="str">
        <f t="shared" si="9"/>
        <v>W</v>
      </c>
      <c r="K296" s="2" t="s">
        <v>663</v>
      </c>
    </row>
    <row r="297" spans="1:11" ht="14.45" x14ac:dyDescent="0.3">
      <c r="A297" s="5" t="s">
        <v>584</v>
      </c>
      <c r="B297" t="s">
        <v>585</v>
      </c>
      <c r="C297" s="7">
        <v>62016.27</v>
      </c>
      <c r="D297" s="7">
        <v>62216.5</v>
      </c>
      <c r="E297" s="7">
        <v>70125.070000000007</v>
      </c>
      <c r="F297" s="7">
        <v>66382.649999999994</v>
      </c>
      <c r="G297" s="7">
        <v>0</v>
      </c>
      <c r="H297" s="7">
        <v>-5437.93</v>
      </c>
      <c r="I297" s="7">
        <f t="shared" si="8"/>
        <v>255302.56</v>
      </c>
      <c r="J297" s="2" t="str">
        <f t="shared" si="9"/>
        <v>W</v>
      </c>
      <c r="K297" s="2" t="s">
        <v>663</v>
      </c>
    </row>
    <row r="298" spans="1:11" ht="14.45" x14ac:dyDescent="0.3">
      <c r="A298" s="5" t="s">
        <v>586</v>
      </c>
      <c r="B298" t="s">
        <v>587</v>
      </c>
      <c r="C298" s="7">
        <v>568151.11</v>
      </c>
      <c r="D298" s="7">
        <v>261697.9</v>
      </c>
      <c r="E298" s="7">
        <v>750375.87</v>
      </c>
      <c r="F298" s="7">
        <v>0</v>
      </c>
      <c r="G298" s="7">
        <v>34005.370000000003</v>
      </c>
      <c r="H298" s="7">
        <v>0</v>
      </c>
      <c r="I298" s="7">
        <f t="shared" si="8"/>
        <v>1614230.25</v>
      </c>
      <c r="J298" s="2" t="str">
        <f t="shared" si="9"/>
        <v>W</v>
      </c>
      <c r="K298" s="2" t="s">
        <v>662</v>
      </c>
    </row>
    <row r="299" spans="1:11" ht="14.45" x14ac:dyDescent="0.3">
      <c r="A299" s="5" t="s">
        <v>588</v>
      </c>
      <c r="B299" t="s">
        <v>589</v>
      </c>
      <c r="C299" s="7">
        <v>158765.13</v>
      </c>
      <c r="D299" s="7">
        <v>167671.82</v>
      </c>
      <c r="E299" s="7">
        <v>0</v>
      </c>
      <c r="F299" s="7">
        <v>0</v>
      </c>
      <c r="G299" s="7">
        <v>0</v>
      </c>
      <c r="H299" s="7">
        <v>-12500.36</v>
      </c>
      <c r="I299" s="7">
        <f t="shared" si="8"/>
        <v>313936.59000000003</v>
      </c>
      <c r="J299" s="2" t="str">
        <f t="shared" si="9"/>
        <v>W</v>
      </c>
      <c r="K299" s="2" t="s">
        <v>663</v>
      </c>
    </row>
    <row r="300" spans="1:11" ht="14.45" x14ac:dyDescent="0.3">
      <c r="A300" s="5" t="s">
        <v>590</v>
      </c>
      <c r="B300" t="s">
        <v>591</v>
      </c>
      <c r="C300" s="7">
        <v>0</v>
      </c>
      <c r="D300" s="7">
        <v>0</v>
      </c>
      <c r="E300" s="7">
        <v>285071.96000000002</v>
      </c>
      <c r="F300" s="7">
        <v>122836.24</v>
      </c>
      <c r="G300" s="7">
        <v>194613.82</v>
      </c>
      <c r="H300" s="7">
        <v>0</v>
      </c>
      <c r="I300" s="7">
        <f t="shared" si="8"/>
        <v>602522.02</v>
      </c>
      <c r="J300" s="2" t="str">
        <f t="shared" si="9"/>
        <v>W</v>
      </c>
      <c r="K300" s="2" t="s">
        <v>660</v>
      </c>
    </row>
    <row r="301" spans="1:11" ht="14.45" x14ac:dyDescent="0.3">
      <c r="A301" s="5" t="s">
        <v>592</v>
      </c>
      <c r="B301" t="s">
        <v>593</v>
      </c>
      <c r="C301" s="7">
        <v>47200</v>
      </c>
      <c r="D301" s="7">
        <v>94400</v>
      </c>
      <c r="E301" s="7">
        <v>44840</v>
      </c>
      <c r="F301" s="7">
        <v>70800</v>
      </c>
      <c r="G301" s="7">
        <v>0</v>
      </c>
      <c r="H301" s="7">
        <v>-104973</v>
      </c>
      <c r="I301" s="7">
        <f t="shared" si="8"/>
        <v>152267</v>
      </c>
      <c r="J301" s="2" t="str">
        <f t="shared" si="9"/>
        <v>W</v>
      </c>
      <c r="K301" s="2" t="s">
        <v>664</v>
      </c>
    </row>
    <row r="302" spans="1:11" ht="14.45" x14ac:dyDescent="0.3">
      <c r="A302" s="5" t="s">
        <v>594</v>
      </c>
      <c r="B302" t="s">
        <v>595</v>
      </c>
      <c r="C302" s="7">
        <v>0</v>
      </c>
      <c r="D302" s="7">
        <v>0</v>
      </c>
      <c r="E302" s="7">
        <v>13452</v>
      </c>
      <c r="F302" s="7">
        <v>5380.8</v>
      </c>
      <c r="G302" s="7">
        <v>0</v>
      </c>
      <c r="H302" s="7">
        <v>-13275.8</v>
      </c>
      <c r="I302" s="7">
        <f t="shared" si="8"/>
        <v>5557</v>
      </c>
      <c r="J302" s="2" t="str">
        <f t="shared" si="9"/>
        <v>W</v>
      </c>
      <c r="K302" s="2" t="s">
        <v>664</v>
      </c>
    </row>
    <row r="303" spans="1:11" ht="14.45" x14ac:dyDescent="0.3">
      <c r="A303" s="5" t="s">
        <v>596</v>
      </c>
      <c r="B303" t="s">
        <v>597</v>
      </c>
      <c r="C303" s="7">
        <v>1473401.1</v>
      </c>
      <c r="D303" s="7">
        <v>1487169.7</v>
      </c>
      <c r="E303" s="7">
        <v>389773.99</v>
      </c>
      <c r="F303" s="7">
        <v>158931.09</v>
      </c>
      <c r="G303" s="7">
        <v>0</v>
      </c>
      <c r="H303" s="7">
        <v>0</v>
      </c>
      <c r="I303" s="7">
        <f t="shared" si="8"/>
        <v>3509275.88</v>
      </c>
      <c r="J303" s="2" t="str">
        <f t="shared" si="9"/>
        <v>W</v>
      </c>
      <c r="K303" s="2" t="s">
        <v>663</v>
      </c>
    </row>
    <row r="304" spans="1:11" ht="14.45" x14ac:dyDescent="0.3">
      <c r="A304" s="5" t="s">
        <v>598</v>
      </c>
      <c r="B304" t="s">
        <v>599</v>
      </c>
      <c r="C304" s="7">
        <v>1184639.02</v>
      </c>
      <c r="D304" s="7">
        <v>1200746.53</v>
      </c>
      <c r="E304" s="7">
        <v>1115774.57</v>
      </c>
      <c r="F304" s="7">
        <v>0</v>
      </c>
      <c r="G304" s="7">
        <v>104702.61</v>
      </c>
      <c r="H304" s="7">
        <v>-600</v>
      </c>
      <c r="I304" s="7">
        <f t="shared" si="8"/>
        <v>3605262.73</v>
      </c>
      <c r="J304" s="2" t="str">
        <f t="shared" si="9"/>
        <v>W</v>
      </c>
      <c r="K304" s="2" t="s">
        <v>662</v>
      </c>
    </row>
    <row r="305" spans="1:11" ht="14.45" x14ac:dyDescent="0.3">
      <c r="A305" s="5" t="s">
        <v>600</v>
      </c>
      <c r="B305" t="s">
        <v>601</v>
      </c>
      <c r="C305" s="7">
        <v>77527.990000000005</v>
      </c>
      <c r="D305" s="7">
        <v>160074.45000000001</v>
      </c>
      <c r="E305" s="7">
        <v>86535.49</v>
      </c>
      <c r="F305" s="7">
        <v>226187.45</v>
      </c>
      <c r="G305" s="7">
        <v>932448.48</v>
      </c>
      <c r="H305" s="7">
        <v>0</v>
      </c>
      <c r="I305" s="7">
        <f t="shared" si="8"/>
        <v>1482773.8599999999</v>
      </c>
      <c r="J305" s="2" t="str">
        <f t="shared" si="9"/>
        <v>W</v>
      </c>
      <c r="K305" s="2" t="s">
        <v>660</v>
      </c>
    </row>
    <row r="306" spans="1:11" ht="14.45" x14ac:dyDescent="0.3">
      <c r="A306" s="5" t="s">
        <v>602</v>
      </c>
      <c r="B306" t="s">
        <v>603</v>
      </c>
      <c r="C306" s="7">
        <v>77880</v>
      </c>
      <c r="D306" s="7">
        <v>194700</v>
      </c>
      <c r="E306" s="7">
        <v>0</v>
      </c>
      <c r="F306" s="7">
        <v>77880</v>
      </c>
      <c r="G306" s="7">
        <v>0</v>
      </c>
      <c r="H306" s="7">
        <v>0</v>
      </c>
      <c r="I306" s="7">
        <f t="shared" si="8"/>
        <v>350460</v>
      </c>
      <c r="J306" s="2" t="str">
        <f t="shared" si="9"/>
        <v>W</v>
      </c>
      <c r="K306" s="2" t="s">
        <v>664</v>
      </c>
    </row>
    <row r="307" spans="1:11" ht="14.45" x14ac:dyDescent="0.3">
      <c r="A307" s="5" t="s">
        <v>604</v>
      </c>
      <c r="B307" t="s">
        <v>605</v>
      </c>
      <c r="C307" s="7">
        <v>0</v>
      </c>
      <c r="D307" s="7">
        <v>0</v>
      </c>
      <c r="E307" s="7">
        <v>0</v>
      </c>
      <c r="F307" s="7">
        <v>0</v>
      </c>
      <c r="G307" s="7">
        <v>0</v>
      </c>
      <c r="H307" s="7">
        <v>-8199.36</v>
      </c>
      <c r="I307" s="7">
        <f t="shared" si="8"/>
        <v>-8199.36</v>
      </c>
      <c r="J307" s="2" t="str">
        <f t="shared" si="9"/>
        <v>W</v>
      </c>
      <c r="K307" s="2" t="s">
        <v>663</v>
      </c>
    </row>
    <row r="308" spans="1:11" ht="14.45" x14ac:dyDescent="0.3">
      <c r="A308" s="5" t="s">
        <v>606</v>
      </c>
      <c r="B308" t="s">
        <v>607</v>
      </c>
      <c r="C308" s="7">
        <v>0</v>
      </c>
      <c r="D308" s="7">
        <v>0</v>
      </c>
      <c r="E308" s="7">
        <v>79060</v>
      </c>
      <c r="F308" s="7">
        <v>0</v>
      </c>
      <c r="G308" s="7">
        <v>0</v>
      </c>
      <c r="H308" s="7">
        <v>0</v>
      </c>
      <c r="I308" s="7">
        <f t="shared" si="8"/>
        <v>79060</v>
      </c>
      <c r="J308" s="2" t="str">
        <f t="shared" si="9"/>
        <v>W</v>
      </c>
      <c r="K308" s="2" t="s">
        <v>664</v>
      </c>
    </row>
    <row r="309" spans="1:11" ht="14.45" x14ac:dyDescent="0.3">
      <c r="A309" s="5" t="s">
        <v>608</v>
      </c>
      <c r="B309" t="s">
        <v>609</v>
      </c>
      <c r="C309" s="7">
        <v>2035033.18</v>
      </c>
      <c r="D309" s="7">
        <v>1513700.28</v>
      </c>
      <c r="E309" s="7">
        <v>873473.78</v>
      </c>
      <c r="F309" s="7">
        <v>0</v>
      </c>
      <c r="G309" s="7">
        <v>0</v>
      </c>
      <c r="H309" s="7">
        <v>-6300</v>
      </c>
      <c r="I309" s="7">
        <f t="shared" si="8"/>
        <v>4415907.24</v>
      </c>
      <c r="J309" s="2" t="str">
        <f t="shared" si="9"/>
        <v>W</v>
      </c>
      <c r="K309" s="2" t="s">
        <v>663</v>
      </c>
    </row>
    <row r="310" spans="1:11" ht="14.45" x14ac:dyDescent="0.3">
      <c r="A310" s="5" t="s">
        <v>610</v>
      </c>
      <c r="B310" t="s">
        <v>611</v>
      </c>
      <c r="C310" s="7">
        <v>0</v>
      </c>
      <c r="D310" s="7">
        <v>0</v>
      </c>
      <c r="E310" s="7">
        <v>0</v>
      </c>
      <c r="F310" s="7">
        <v>0</v>
      </c>
      <c r="G310" s="7">
        <v>0</v>
      </c>
      <c r="H310" s="7">
        <v>-2291</v>
      </c>
      <c r="I310" s="7">
        <f t="shared" si="8"/>
        <v>-2291</v>
      </c>
      <c r="J310" s="2" t="str">
        <f t="shared" si="9"/>
        <v>W</v>
      </c>
      <c r="K310" s="2" t="s">
        <v>663</v>
      </c>
    </row>
    <row r="311" spans="1:11" ht="14.45" x14ac:dyDescent="0.3">
      <c r="A311" s="5" t="s">
        <v>612</v>
      </c>
      <c r="B311" t="s">
        <v>613</v>
      </c>
      <c r="C311" s="7">
        <v>496443.08</v>
      </c>
      <c r="D311" s="7">
        <v>361559.83</v>
      </c>
      <c r="E311" s="7">
        <v>26871.7</v>
      </c>
      <c r="F311" s="7">
        <v>0</v>
      </c>
      <c r="G311" s="7">
        <v>0</v>
      </c>
      <c r="H311" s="7">
        <v>0</v>
      </c>
      <c r="I311" s="7">
        <f t="shared" si="8"/>
        <v>884874.61</v>
      </c>
      <c r="J311" s="2" t="str">
        <f t="shared" si="9"/>
        <v>W</v>
      </c>
      <c r="K311" s="2" t="s">
        <v>663</v>
      </c>
    </row>
    <row r="312" spans="1:11" ht="14.45" x14ac:dyDescent="0.3">
      <c r="A312" s="5" t="s">
        <v>614</v>
      </c>
      <c r="B312" t="s">
        <v>615</v>
      </c>
      <c r="C312" s="7">
        <v>245760</v>
      </c>
      <c r="D312" s="7">
        <v>409600</v>
      </c>
      <c r="E312" s="7">
        <v>0</v>
      </c>
      <c r="F312" s="7">
        <v>0</v>
      </c>
      <c r="G312" s="7">
        <v>0</v>
      </c>
      <c r="H312" s="7">
        <v>0</v>
      </c>
      <c r="I312" s="7">
        <f t="shared" si="8"/>
        <v>655360</v>
      </c>
      <c r="J312" s="2" t="str">
        <f t="shared" si="9"/>
        <v>W</v>
      </c>
      <c r="K312" s="2" t="s">
        <v>664</v>
      </c>
    </row>
    <row r="313" spans="1:11" ht="14.45" x14ac:dyDescent="0.3">
      <c r="A313" s="5" t="s">
        <v>616</v>
      </c>
      <c r="B313" t="s">
        <v>617</v>
      </c>
      <c r="C313" s="7">
        <v>194464</v>
      </c>
      <c r="D313" s="7">
        <v>60038.400000000001</v>
      </c>
      <c r="E313" s="7">
        <v>12390.8</v>
      </c>
      <c r="F313" s="7">
        <v>0</v>
      </c>
      <c r="G313" s="7">
        <v>0</v>
      </c>
      <c r="H313" s="7">
        <v>0</v>
      </c>
      <c r="I313" s="7">
        <f t="shared" si="8"/>
        <v>266893.2</v>
      </c>
      <c r="J313" s="2" t="str">
        <f t="shared" si="9"/>
        <v>W</v>
      </c>
      <c r="K313" s="2" t="s">
        <v>664</v>
      </c>
    </row>
    <row r="314" spans="1:11" ht="14.45" x14ac:dyDescent="0.3">
      <c r="A314" s="5" t="s">
        <v>618</v>
      </c>
      <c r="B314" t="s">
        <v>619</v>
      </c>
      <c r="C314" s="7">
        <v>0</v>
      </c>
      <c r="D314" s="7">
        <v>0</v>
      </c>
      <c r="E314" s="7">
        <v>0</v>
      </c>
      <c r="F314" s="7">
        <v>0</v>
      </c>
      <c r="G314" s="7">
        <v>124548.19</v>
      </c>
      <c r="H314" s="7">
        <v>0</v>
      </c>
      <c r="I314" s="7">
        <f t="shared" si="8"/>
        <v>124548.19</v>
      </c>
      <c r="J314" s="2" t="str">
        <f t="shared" si="9"/>
        <v>W</v>
      </c>
      <c r="K314" s="2" t="s">
        <v>660</v>
      </c>
    </row>
    <row r="315" spans="1:11" ht="14.45" x14ac:dyDescent="0.3">
      <c r="A315" s="5" t="s">
        <v>620</v>
      </c>
      <c r="B315" t="s">
        <v>621</v>
      </c>
      <c r="C315" s="7">
        <v>162424.89000000001</v>
      </c>
      <c r="D315" s="7">
        <v>218814.51</v>
      </c>
      <c r="E315" s="7">
        <v>197879.51</v>
      </c>
      <c r="F315" s="7">
        <v>0</v>
      </c>
      <c r="G315" s="7">
        <v>0</v>
      </c>
      <c r="H315" s="7">
        <v>-10643.37</v>
      </c>
      <c r="I315" s="7">
        <f t="shared" si="8"/>
        <v>568475.54</v>
      </c>
      <c r="J315" s="2" t="str">
        <f t="shared" si="9"/>
        <v>W</v>
      </c>
      <c r="K315" s="2" t="s">
        <v>663</v>
      </c>
    </row>
    <row r="316" spans="1:11" ht="14.45" x14ac:dyDescent="0.3">
      <c r="A316" s="5" t="s">
        <v>622</v>
      </c>
      <c r="B316" t="s">
        <v>623</v>
      </c>
      <c r="C316" s="7">
        <v>123676.41</v>
      </c>
      <c r="D316" s="7">
        <v>89508.72</v>
      </c>
      <c r="E316" s="7">
        <v>107728.99</v>
      </c>
      <c r="F316" s="7">
        <v>0</v>
      </c>
      <c r="G316" s="7">
        <v>0</v>
      </c>
      <c r="H316" s="7">
        <v>0</v>
      </c>
      <c r="I316" s="7">
        <f t="shared" si="8"/>
        <v>320914.12</v>
      </c>
      <c r="J316" s="2" t="str">
        <f t="shared" si="9"/>
        <v>W</v>
      </c>
      <c r="K316" s="2" t="s">
        <v>663</v>
      </c>
    </row>
    <row r="317" spans="1:11" ht="14.45" x14ac:dyDescent="0.3">
      <c r="A317" s="5" t="s">
        <v>624</v>
      </c>
      <c r="B317" t="s">
        <v>625</v>
      </c>
      <c r="C317" s="7">
        <v>56050</v>
      </c>
      <c r="D317" s="7">
        <v>56050</v>
      </c>
      <c r="E317" s="7">
        <v>56050</v>
      </c>
      <c r="F317" s="7">
        <v>0</v>
      </c>
      <c r="G317" s="7">
        <v>0</v>
      </c>
      <c r="H317" s="7">
        <v>0</v>
      </c>
      <c r="I317" s="7">
        <f t="shared" si="8"/>
        <v>168150</v>
      </c>
      <c r="J317" s="2" t="str">
        <f t="shared" si="9"/>
        <v>W</v>
      </c>
      <c r="K317" s="2" t="s">
        <v>664</v>
      </c>
    </row>
    <row r="318" spans="1:11" ht="14.45" x14ac:dyDescent="0.3">
      <c r="A318" s="5" t="s">
        <v>626</v>
      </c>
      <c r="B318" t="s">
        <v>627</v>
      </c>
      <c r="C318" s="7">
        <v>0</v>
      </c>
      <c r="D318" s="7">
        <v>25676.3</v>
      </c>
      <c r="E318" s="7">
        <v>0</v>
      </c>
      <c r="F318" s="7">
        <v>0</v>
      </c>
      <c r="G318" s="7">
        <v>0</v>
      </c>
      <c r="H318" s="7">
        <v>-3528.05</v>
      </c>
      <c r="I318" s="7">
        <f t="shared" si="8"/>
        <v>22148.25</v>
      </c>
      <c r="J318" s="2" t="str">
        <f t="shared" si="9"/>
        <v>W</v>
      </c>
      <c r="K318" s="2" t="s">
        <v>663</v>
      </c>
    </row>
    <row r="319" spans="1:11" ht="14.45" x14ac:dyDescent="0.3">
      <c r="A319" s="5" t="s">
        <v>628</v>
      </c>
      <c r="B319" t="s">
        <v>629</v>
      </c>
      <c r="C319" s="7">
        <v>2340716.52</v>
      </c>
      <c r="D319" s="7">
        <v>3201350.74</v>
      </c>
      <c r="E319" s="7">
        <v>3425463.19</v>
      </c>
      <c r="F319" s="7">
        <v>1226116.3899999999</v>
      </c>
      <c r="G319" s="7">
        <v>2590431.06</v>
      </c>
      <c r="H319" s="7">
        <v>-723276.71</v>
      </c>
      <c r="I319" s="7">
        <f t="shared" si="8"/>
        <v>12060801.190000001</v>
      </c>
      <c r="J319" s="2" t="str">
        <f t="shared" si="9"/>
        <v>W</v>
      </c>
      <c r="K319" s="2" t="s">
        <v>664</v>
      </c>
    </row>
    <row r="320" spans="1:11" ht="14.45" x14ac:dyDescent="0.3">
      <c r="A320" s="5" t="s">
        <v>630</v>
      </c>
      <c r="B320" t="s">
        <v>631</v>
      </c>
      <c r="C320" s="7">
        <v>9682.76</v>
      </c>
      <c r="D320" s="7">
        <v>0</v>
      </c>
      <c r="E320" s="7">
        <v>0</v>
      </c>
      <c r="F320" s="7">
        <v>0</v>
      </c>
      <c r="G320" s="7">
        <v>0</v>
      </c>
      <c r="H320" s="7">
        <v>-304.92</v>
      </c>
      <c r="I320" s="7">
        <f t="shared" si="8"/>
        <v>9377.84</v>
      </c>
      <c r="J320" s="2" t="str">
        <f t="shared" si="9"/>
        <v>W</v>
      </c>
      <c r="K320" s="2" t="s">
        <v>663</v>
      </c>
    </row>
    <row r="321" spans="1:11" ht="14.45" x14ac:dyDescent="0.3">
      <c r="A321" s="5" t="s">
        <v>632</v>
      </c>
      <c r="B321" t="s">
        <v>633</v>
      </c>
      <c r="C321" s="7">
        <v>37858.68</v>
      </c>
      <c r="D321" s="7">
        <v>0</v>
      </c>
      <c r="E321" s="7">
        <v>0</v>
      </c>
      <c r="F321" s="7">
        <v>0</v>
      </c>
      <c r="G321" s="7">
        <v>0</v>
      </c>
      <c r="H321" s="7">
        <v>0</v>
      </c>
      <c r="I321" s="7">
        <f t="shared" si="8"/>
        <v>37858.68</v>
      </c>
      <c r="J321" s="2" t="str">
        <f t="shared" si="9"/>
        <v>W</v>
      </c>
      <c r="K321" s="2" t="s">
        <v>663</v>
      </c>
    </row>
    <row r="322" spans="1:11" ht="14.45" x14ac:dyDescent="0.3">
      <c r="A322" s="5" t="s">
        <v>634</v>
      </c>
      <c r="B322" t="s">
        <v>635</v>
      </c>
      <c r="C322" s="7">
        <v>766500</v>
      </c>
      <c r="D322" s="7">
        <v>8004.33</v>
      </c>
      <c r="E322" s="7">
        <v>0</v>
      </c>
      <c r="F322" s="7">
        <v>0</v>
      </c>
      <c r="G322" s="7">
        <v>0</v>
      </c>
      <c r="H322" s="7">
        <v>0</v>
      </c>
      <c r="I322" s="7">
        <f t="shared" si="8"/>
        <v>774504.33</v>
      </c>
      <c r="J322" s="2" t="str">
        <f t="shared" si="9"/>
        <v>X</v>
      </c>
      <c r="K322" s="2" t="s">
        <v>661</v>
      </c>
    </row>
    <row r="323" spans="1:11" ht="14.45" x14ac:dyDescent="0.3">
      <c r="A323" s="5" t="s">
        <v>636</v>
      </c>
      <c r="B323" t="s">
        <v>637</v>
      </c>
      <c r="C323" s="7">
        <v>0</v>
      </c>
      <c r="D323" s="7">
        <v>0</v>
      </c>
      <c r="E323" s="7">
        <v>0</v>
      </c>
      <c r="F323" s="7">
        <v>0</v>
      </c>
      <c r="G323" s="7">
        <v>884458.07</v>
      </c>
      <c r="H323" s="7">
        <v>0</v>
      </c>
      <c r="I323" s="7">
        <f t="shared" si="8"/>
        <v>884458.07</v>
      </c>
      <c r="J323" s="2" t="str">
        <f t="shared" si="9"/>
        <v>X</v>
      </c>
      <c r="K323" s="2" t="s">
        <v>661</v>
      </c>
    </row>
    <row r="324" spans="1:11" ht="14.45" x14ac:dyDescent="0.3">
      <c r="A324" s="5" t="s">
        <v>638</v>
      </c>
      <c r="B324" t="s">
        <v>639</v>
      </c>
      <c r="C324" s="7">
        <v>969046.2</v>
      </c>
      <c r="D324" s="7">
        <v>2883295.9</v>
      </c>
      <c r="E324" s="7">
        <v>0</v>
      </c>
      <c r="F324" s="7">
        <v>1975815.54</v>
      </c>
      <c r="G324" s="7">
        <v>10019210.08</v>
      </c>
      <c r="H324" s="7">
        <v>0</v>
      </c>
      <c r="I324" s="7">
        <f t="shared" si="8"/>
        <v>15847367.719999999</v>
      </c>
      <c r="J324" s="2" t="str">
        <f t="shared" si="9"/>
        <v>X</v>
      </c>
      <c r="K324" s="2" t="s">
        <v>661</v>
      </c>
    </row>
    <row r="325" spans="1:11" ht="14.45" x14ac:dyDescent="0.3">
      <c r="A325" s="5" t="s">
        <v>640</v>
      </c>
      <c r="B325" t="s">
        <v>641</v>
      </c>
      <c r="C325" s="7">
        <v>999763.6</v>
      </c>
      <c r="D325" s="7">
        <v>0</v>
      </c>
      <c r="E325" s="7">
        <v>0</v>
      </c>
      <c r="F325" s="7">
        <v>0</v>
      </c>
      <c r="G325" s="7">
        <v>0</v>
      </c>
      <c r="H325" s="7">
        <v>0</v>
      </c>
      <c r="I325" s="7">
        <f t="shared" si="8"/>
        <v>999763.6</v>
      </c>
      <c r="J325" s="2" t="str">
        <f t="shared" si="9"/>
        <v>X</v>
      </c>
      <c r="K325" s="2" t="s">
        <v>661</v>
      </c>
    </row>
    <row r="326" spans="1:11" ht="14.45" x14ac:dyDescent="0.3">
      <c r="A326" s="5" t="s">
        <v>642</v>
      </c>
      <c r="B326" t="s">
        <v>643</v>
      </c>
      <c r="C326" s="7">
        <v>0</v>
      </c>
      <c r="D326" s="7">
        <v>0</v>
      </c>
      <c r="E326" s="7">
        <v>0</v>
      </c>
      <c r="F326" s="7">
        <v>0</v>
      </c>
      <c r="G326" s="7">
        <v>0</v>
      </c>
      <c r="H326" s="7">
        <v>-28206.55</v>
      </c>
      <c r="I326" s="7">
        <f t="shared" si="8"/>
        <v>-28206.55</v>
      </c>
      <c r="J326" s="2" t="str">
        <f t="shared" si="9"/>
        <v>X</v>
      </c>
      <c r="K326" s="2" t="s">
        <v>661</v>
      </c>
    </row>
    <row r="327" spans="1:11" ht="14.45" x14ac:dyDescent="0.3">
      <c r="A327" s="5" t="s">
        <v>644</v>
      </c>
      <c r="B327" t="s">
        <v>645</v>
      </c>
      <c r="C327" s="7">
        <v>0</v>
      </c>
      <c r="D327" s="7">
        <v>0</v>
      </c>
      <c r="E327" s="7">
        <v>0</v>
      </c>
      <c r="F327" s="7">
        <v>26883.7</v>
      </c>
      <c r="G327" s="7">
        <v>0</v>
      </c>
      <c r="H327" s="7">
        <v>0</v>
      </c>
      <c r="I327" s="7">
        <f t="shared" si="8"/>
        <v>26883.7</v>
      </c>
      <c r="J327" s="2" t="str">
        <f t="shared" si="9"/>
        <v>X</v>
      </c>
      <c r="K327" s="2" t="s">
        <v>661</v>
      </c>
    </row>
    <row r="328" spans="1:11" ht="14.45" x14ac:dyDescent="0.3">
      <c r="A328" s="5" t="s">
        <v>646</v>
      </c>
      <c r="B328" t="s">
        <v>647</v>
      </c>
      <c r="C328" s="7">
        <v>0</v>
      </c>
      <c r="D328" s="7">
        <v>0</v>
      </c>
      <c r="E328" s="7">
        <v>0</v>
      </c>
      <c r="F328" s="7">
        <v>0</v>
      </c>
      <c r="G328" s="7">
        <v>0</v>
      </c>
      <c r="H328" s="7">
        <v>-5691</v>
      </c>
      <c r="I328" s="7">
        <f t="shared" si="8"/>
        <v>-5691</v>
      </c>
      <c r="J328" s="2" t="str">
        <f t="shared" si="9"/>
        <v>X</v>
      </c>
      <c r="K328" s="2" t="s">
        <v>661</v>
      </c>
    </row>
    <row r="329" spans="1:11" ht="14.45" x14ac:dyDescent="0.3">
      <c r="A329" s="5" t="s">
        <v>648</v>
      </c>
      <c r="B329" t="s">
        <v>124</v>
      </c>
      <c r="C329" s="7">
        <v>758881.99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f t="shared" si="8"/>
        <v>758881.99</v>
      </c>
      <c r="J329" s="2" t="str">
        <f t="shared" si="9"/>
        <v>X</v>
      </c>
      <c r="K329" s="2" t="s">
        <v>661</v>
      </c>
    </row>
    <row r="330" spans="1:11" ht="14.45" x14ac:dyDescent="0.3">
      <c r="A330" s="5" t="s">
        <v>649</v>
      </c>
      <c r="B330" t="s">
        <v>650</v>
      </c>
      <c r="C330" s="7">
        <v>0</v>
      </c>
      <c r="D330" s="7">
        <v>1177574</v>
      </c>
      <c r="E330" s="7">
        <v>0</v>
      </c>
      <c r="F330" s="7">
        <v>0</v>
      </c>
      <c r="G330" s="7">
        <v>0</v>
      </c>
      <c r="H330" s="7">
        <v>0</v>
      </c>
      <c r="I330" s="7">
        <f t="shared" si="8"/>
        <v>1177574</v>
      </c>
      <c r="J330" s="2" t="str">
        <f t="shared" si="9"/>
        <v>X</v>
      </c>
      <c r="K330" s="2" t="s">
        <v>661</v>
      </c>
    </row>
    <row r="331" spans="1:11" ht="14.45" x14ac:dyDescent="0.3">
      <c r="A331" s="5" t="s">
        <v>651</v>
      </c>
      <c r="B331" t="s">
        <v>652</v>
      </c>
      <c r="C331" s="7">
        <v>5302.72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f t="shared" ref="I331:I332" si="10">SUM(C331:H331)</f>
        <v>5302.72</v>
      </c>
      <c r="J331" s="2" t="str">
        <f t="shared" ref="J331:J334" si="11">MID(A331,2,1)</f>
        <v>X</v>
      </c>
      <c r="K331" s="2" t="s">
        <v>661</v>
      </c>
    </row>
    <row r="332" spans="1:11" ht="14.45" x14ac:dyDescent="0.3">
      <c r="A332" s="5" t="s">
        <v>653</v>
      </c>
      <c r="B332" t="s">
        <v>654</v>
      </c>
      <c r="C332" s="7">
        <v>0</v>
      </c>
      <c r="D332" s="7">
        <v>0</v>
      </c>
      <c r="E332" s="7">
        <v>0</v>
      </c>
      <c r="F332" s="7">
        <v>0</v>
      </c>
      <c r="G332" s="7">
        <v>0</v>
      </c>
      <c r="H332" s="7">
        <v>-24207.119999999999</v>
      </c>
      <c r="I332" s="7">
        <f t="shared" si="10"/>
        <v>-24207.119999999999</v>
      </c>
      <c r="J332" s="2" t="str">
        <f t="shared" si="11"/>
        <v>X</v>
      </c>
      <c r="K332" s="2" t="s">
        <v>661</v>
      </c>
    </row>
    <row r="333" spans="1:11" ht="14.45" x14ac:dyDescent="0.3">
      <c r="C333" s="8">
        <f t="shared" ref="C333:I333" si="12">SUM(C14:C332)</f>
        <v>150616466.6500001</v>
      </c>
      <c r="D333" s="8">
        <f t="shared" si="12"/>
        <v>122564535.24000002</v>
      </c>
      <c r="E333" s="8">
        <f t="shared" si="12"/>
        <v>46080491.18</v>
      </c>
      <c r="F333" s="8">
        <f t="shared" si="12"/>
        <v>31295008.449999988</v>
      </c>
      <c r="G333" s="8">
        <f t="shared" si="12"/>
        <v>40684663.370000005</v>
      </c>
      <c r="H333" s="8">
        <f t="shared" si="12"/>
        <v>-9079644.5499999989</v>
      </c>
      <c r="I333" s="8">
        <f t="shared" si="12"/>
        <v>382161520.34000015</v>
      </c>
      <c r="J333" s="2" t="str">
        <f t="shared" si="11"/>
        <v/>
      </c>
    </row>
    <row r="334" spans="1:11" ht="17.25" x14ac:dyDescent="0.3">
      <c r="C334" s="6"/>
      <c r="J334" s="2" t="str">
        <f t="shared" si="11"/>
        <v/>
      </c>
    </row>
  </sheetData>
  <autoFilter ref="A13:K33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opLeftCell="A125" workbookViewId="0">
      <selection activeCell="C109" sqref="C109:H145"/>
    </sheetView>
  </sheetViews>
  <sheetFormatPr defaultRowHeight="15" x14ac:dyDescent="0.25"/>
  <cols>
    <col min="1" max="1" width="8.5703125" style="58" bestFit="1" customWidth="1"/>
    <col min="2" max="2" width="44.42578125" style="58" bestFit="1" customWidth="1"/>
    <col min="3" max="4" width="11.5703125" style="58" bestFit="1" customWidth="1"/>
    <col min="5" max="5" width="11.140625" style="58" bestFit="1" customWidth="1"/>
    <col min="6" max="6" width="12.140625" style="58" bestFit="1" customWidth="1"/>
    <col min="7" max="7" width="15.7109375" style="58" bestFit="1" customWidth="1"/>
    <col min="8" max="8" width="10.7109375" style="58" bestFit="1" customWidth="1"/>
    <col min="9" max="9" width="11.5703125" style="58" bestFit="1" customWidth="1"/>
    <col min="10" max="16384" width="9.140625" style="58"/>
  </cols>
  <sheetData>
    <row r="1" spans="1:9" ht="21" x14ac:dyDescent="0.35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2" spans="1:9" x14ac:dyDescent="0.25">
      <c r="A2" s="59"/>
      <c r="C2" s="7"/>
      <c r="D2" s="7"/>
      <c r="E2" s="7"/>
      <c r="F2" s="7"/>
      <c r="G2" s="7"/>
      <c r="H2" s="7"/>
      <c r="I2" s="7"/>
    </row>
    <row r="3" spans="1:9" ht="18.75" x14ac:dyDescent="0.3">
      <c r="A3" s="73" t="s">
        <v>670</v>
      </c>
      <c r="B3" s="73"/>
      <c r="C3" s="73"/>
      <c r="D3" s="73"/>
      <c r="E3" s="73"/>
      <c r="F3" s="73"/>
      <c r="G3" s="73"/>
      <c r="H3" s="73"/>
      <c r="I3" s="73"/>
    </row>
    <row r="4" spans="1:9" ht="18.75" x14ac:dyDescent="0.3">
      <c r="A4" s="72" t="s">
        <v>695</v>
      </c>
      <c r="B4" s="72"/>
      <c r="C4" s="72"/>
      <c r="D4" s="72"/>
      <c r="E4" s="72"/>
      <c r="F4" s="72"/>
      <c r="G4" s="72"/>
      <c r="H4" s="72"/>
      <c r="I4" s="72"/>
    </row>
    <row r="5" spans="1:9" ht="18.75" x14ac:dyDescent="0.3">
      <c r="A5" s="57"/>
      <c r="B5" s="57"/>
      <c r="C5" s="57"/>
      <c r="D5" s="57"/>
      <c r="E5" s="57"/>
      <c r="F5" s="57"/>
      <c r="G5" s="57"/>
      <c r="H5" s="57"/>
      <c r="I5" s="57"/>
    </row>
    <row r="6" spans="1:9" x14ac:dyDescent="0.25">
      <c r="A6" s="21" t="s">
        <v>15</v>
      </c>
      <c r="B6" s="21" t="s">
        <v>16</v>
      </c>
      <c r="C6" s="21" t="s">
        <v>17</v>
      </c>
      <c r="D6" s="21" t="s">
        <v>18</v>
      </c>
      <c r="E6" s="21" t="s">
        <v>19</v>
      </c>
      <c r="F6" s="21" t="s">
        <v>20</v>
      </c>
      <c r="G6" s="21" t="s">
        <v>21</v>
      </c>
      <c r="H6" s="21" t="s">
        <v>22</v>
      </c>
      <c r="I6" s="21" t="s">
        <v>23</v>
      </c>
    </row>
    <row r="7" spans="1:9" x14ac:dyDescent="0.25">
      <c r="A7" s="11" t="s">
        <v>26</v>
      </c>
      <c r="B7" s="60" t="s">
        <v>27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638718.13</v>
      </c>
    </row>
    <row r="8" spans="1:9" x14ac:dyDescent="0.25">
      <c r="A8" s="11" t="s">
        <v>28</v>
      </c>
      <c r="B8" s="60" t="s">
        <v>29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273751.09000000003</v>
      </c>
    </row>
    <row r="9" spans="1:9" x14ac:dyDescent="0.25">
      <c r="A9" s="11" t="s">
        <v>41</v>
      </c>
      <c r="B9" s="60" t="s">
        <v>42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-448.88</v>
      </c>
    </row>
    <row r="10" spans="1:9" x14ac:dyDescent="0.25">
      <c r="A10" s="11" t="s">
        <v>172</v>
      </c>
      <c r="B10" s="60" t="s">
        <v>173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v>98684.049999999988</v>
      </c>
    </row>
    <row r="11" spans="1:9" x14ac:dyDescent="0.25">
      <c r="A11" s="11" t="s">
        <v>144</v>
      </c>
      <c r="B11" s="60" t="s">
        <v>145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1312417.74</v>
      </c>
    </row>
    <row r="12" spans="1:9" x14ac:dyDescent="0.25">
      <c r="A12" s="11" t="s">
        <v>146</v>
      </c>
      <c r="B12" s="60" t="s">
        <v>147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v>12713.51</v>
      </c>
    </row>
    <row r="13" spans="1:9" x14ac:dyDescent="0.25">
      <c r="A13" s="11" t="s">
        <v>152</v>
      </c>
      <c r="B13" s="60" t="s">
        <v>153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16700.419999999998</v>
      </c>
    </row>
    <row r="14" spans="1:9" x14ac:dyDescent="0.25">
      <c r="A14" s="11" t="s">
        <v>156</v>
      </c>
      <c r="B14" s="60" t="s">
        <v>157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1533468.4800000002</v>
      </c>
    </row>
    <row r="15" spans="1:9" x14ac:dyDescent="0.25">
      <c r="A15" s="11" t="s">
        <v>160</v>
      </c>
      <c r="B15" s="60" t="s">
        <v>161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45948.75</v>
      </c>
    </row>
    <row r="16" spans="1:9" x14ac:dyDescent="0.25">
      <c r="A16" s="11" t="s">
        <v>162</v>
      </c>
      <c r="B16" s="60" t="s">
        <v>163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-2498.59</v>
      </c>
    </row>
    <row r="17" spans="1:9" x14ac:dyDescent="0.25">
      <c r="A17" s="11" t="s">
        <v>170</v>
      </c>
      <c r="B17" s="60" t="s">
        <v>171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v>1303357.76</v>
      </c>
    </row>
    <row r="18" spans="1:9" x14ac:dyDescent="0.25">
      <c r="A18" s="11" t="s">
        <v>174</v>
      </c>
      <c r="B18" s="60" t="s">
        <v>175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906838.97</v>
      </c>
    </row>
    <row r="19" spans="1:9" x14ac:dyDescent="0.25">
      <c r="A19" s="11" t="s">
        <v>180</v>
      </c>
      <c r="B19" s="60" t="s">
        <v>181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v>-406.87</v>
      </c>
    </row>
    <row r="20" spans="1:9" x14ac:dyDescent="0.25">
      <c r="A20" s="11" t="s">
        <v>182</v>
      </c>
      <c r="B20" s="60" t="s">
        <v>183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95668.24</v>
      </c>
    </row>
    <row r="21" spans="1:9" x14ac:dyDescent="0.25">
      <c r="A21" s="11" t="s">
        <v>184</v>
      </c>
      <c r="B21" s="60" t="s">
        <v>185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1239758.97</v>
      </c>
    </row>
    <row r="22" spans="1:9" x14ac:dyDescent="0.25">
      <c r="A22" s="11" t="s">
        <v>186</v>
      </c>
      <c r="B22" s="60" t="s">
        <v>187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v>526286.14</v>
      </c>
    </row>
    <row r="23" spans="1:9" x14ac:dyDescent="0.25">
      <c r="A23" s="11" t="s">
        <v>188</v>
      </c>
      <c r="B23" s="60" t="s">
        <v>189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14">
        <v>1</v>
      </c>
      <c r="I23" s="14">
        <v>386421.44</v>
      </c>
    </row>
    <row r="24" spans="1:9" x14ac:dyDescent="0.25">
      <c r="A24" s="11" t="s">
        <v>190</v>
      </c>
      <c r="B24" s="60" t="s">
        <v>191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-79295</v>
      </c>
    </row>
    <row r="25" spans="1:9" x14ac:dyDescent="0.25">
      <c r="A25" s="11" t="s">
        <v>192</v>
      </c>
      <c r="B25" s="60" t="s">
        <v>193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14">
        <v>1</v>
      </c>
      <c r="I25" s="14">
        <v>613645.61</v>
      </c>
    </row>
    <row r="26" spans="1:9" x14ac:dyDescent="0.25">
      <c r="A26" s="11" t="s">
        <v>194</v>
      </c>
      <c r="B26" s="60" t="s">
        <v>195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14">
        <v>1</v>
      </c>
      <c r="I26" s="14">
        <v>868878.88</v>
      </c>
    </row>
    <row r="27" spans="1:9" x14ac:dyDescent="0.25">
      <c r="A27" s="11" t="s">
        <v>196</v>
      </c>
      <c r="B27" s="60" t="s">
        <v>197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14">
        <v>1</v>
      </c>
      <c r="I27" s="14">
        <v>2504647.0699999998</v>
      </c>
    </row>
    <row r="28" spans="1:9" x14ac:dyDescent="0.25">
      <c r="A28" s="11" t="s">
        <v>198</v>
      </c>
      <c r="B28" s="60" t="s">
        <v>199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14">
        <v>1</v>
      </c>
      <c r="I28" s="14">
        <v>-3848.4099999999962</v>
      </c>
    </row>
    <row r="29" spans="1:9" x14ac:dyDescent="0.25">
      <c r="A29" s="11" t="s">
        <v>200</v>
      </c>
      <c r="B29" s="60" t="s">
        <v>201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14">
        <v>1</v>
      </c>
      <c r="I29" s="14">
        <v>-6868.54</v>
      </c>
    </row>
    <row r="30" spans="1:9" x14ac:dyDescent="0.25">
      <c r="A30" s="11" t="s">
        <v>39</v>
      </c>
      <c r="B30" s="60" t="s">
        <v>40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14">
        <v>1</v>
      </c>
      <c r="I30" s="14">
        <v>869754.75</v>
      </c>
    </row>
    <row r="31" spans="1:9" x14ac:dyDescent="0.25">
      <c r="B31" s="62" t="s">
        <v>696</v>
      </c>
      <c r="C31" s="61">
        <f>SUM(C7:C30)</f>
        <v>24</v>
      </c>
      <c r="D31" s="61">
        <f t="shared" ref="D31:I31" si="0">SUM(D7:D30)</f>
        <v>24</v>
      </c>
      <c r="E31" s="61">
        <f t="shared" si="0"/>
        <v>24</v>
      </c>
      <c r="F31" s="61">
        <f t="shared" si="0"/>
        <v>24</v>
      </c>
      <c r="G31" s="61">
        <f t="shared" si="0"/>
        <v>24</v>
      </c>
      <c r="H31" s="61">
        <f t="shared" si="0"/>
        <v>24</v>
      </c>
      <c r="I31" s="61">
        <f t="shared" si="0"/>
        <v>13154293.710000001</v>
      </c>
    </row>
    <row r="32" spans="1:9" x14ac:dyDescent="0.25">
      <c r="B32" s="63"/>
      <c r="C32" s="61"/>
      <c r="D32" s="61"/>
      <c r="E32" s="61"/>
      <c r="F32" s="61"/>
      <c r="G32" s="61"/>
      <c r="H32" s="61"/>
      <c r="I32" s="61"/>
    </row>
    <row r="33" spans="1:9" x14ac:dyDescent="0.25">
      <c r="A33" s="21" t="s">
        <v>15</v>
      </c>
      <c r="B33" s="21" t="s">
        <v>16</v>
      </c>
      <c r="C33" s="21" t="s">
        <v>17</v>
      </c>
      <c r="D33" s="21" t="s">
        <v>18</v>
      </c>
      <c r="E33" s="21" t="s">
        <v>19</v>
      </c>
      <c r="F33" s="21" t="s">
        <v>20</v>
      </c>
      <c r="G33" s="21" t="s">
        <v>21</v>
      </c>
      <c r="H33" s="21" t="s">
        <v>22</v>
      </c>
      <c r="I33" s="21" t="s">
        <v>23</v>
      </c>
    </row>
    <row r="34" spans="1:9" x14ac:dyDescent="0.25">
      <c r="A34" s="11" t="s">
        <v>111</v>
      </c>
      <c r="B34" s="64" t="s">
        <v>112</v>
      </c>
      <c r="C34" s="14">
        <v>1</v>
      </c>
      <c r="D34" s="14">
        <v>1</v>
      </c>
      <c r="E34" s="14">
        <v>1</v>
      </c>
      <c r="F34" s="14">
        <v>1</v>
      </c>
      <c r="G34" s="14">
        <v>1</v>
      </c>
      <c r="H34" s="14">
        <v>1</v>
      </c>
      <c r="I34" s="65">
        <v>2077055.92</v>
      </c>
    </row>
    <row r="35" spans="1:9" x14ac:dyDescent="0.25">
      <c r="A35" s="11" t="s">
        <v>113</v>
      </c>
      <c r="B35" s="64" t="s">
        <v>114</v>
      </c>
      <c r="C35" s="14">
        <v>1</v>
      </c>
      <c r="D35" s="14">
        <v>1</v>
      </c>
      <c r="E35" s="14">
        <v>1</v>
      </c>
      <c r="F35" s="14">
        <v>1</v>
      </c>
      <c r="G35" s="14">
        <v>1</v>
      </c>
      <c r="H35" s="14">
        <v>1</v>
      </c>
      <c r="I35" s="65">
        <v>889602.8</v>
      </c>
    </row>
    <row r="36" spans="1:9" x14ac:dyDescent="0.25">
      <c r="A36" s="11" t="s">
        <v>121</v>
      </c>
      <c r="B36" s="64" t="s">
        <v>122</v>
      </c>
      <c r="C36" s="14">
        <v>1</v>
      </c>
      <c r="D36" s="14">
        <v>1</v>
      </c>
      <c r="E36" s="14">
        <v>1</v>
      </c>
      <c r="F36" s="14">
        <v>1</v>
      </c>
      <c r="G36" s="14">
        <v>1</v>
      </c>
      <c r="H36" s="14">
        <v>1</v>
      </c>
      <c r="I36" s="65">
        <v>-26350.09</v>
      </c>
    </row>
    <row r="37" spans="1:9" x14ac:dyDescent="0.25">
      <c r="A37" s="11" t="s">
        <v>123</v>
      </c>
      <c r="B37" s="64" t="s">
        <v>124</v>
      </c>
      <c r="C37" s="14">
        <v>1</v>
      </c>
      <c r="D37" s="14">
        <v>1</v>
      </c>
      <c r="E37" s="14">
        <v>1</v>
      </c>
      <c r="F37" s="14">
        <v>1</v>
      </c>
      <c r="G37" s="14">
        <v>1</v>
      </c>
      <c r="H37" s="14">
        <v>1</v>
      </c>
      <c r="I37" s="65">
        <v>262990.50999999995</v>
      </c>
    </row>
    <row r="38" spans="1:9" x14ac:dyDescent="0.25">
      <c r="A38" s="11" t="s">
        <v>125</v>
      </c>
      <c r="B38" s="64" t="s">
        <v>126</v>
      </c>
      <c r="C38" s="14">
        <v>1</v>
      </c>
      <c r="D38" s="14">
        <v>1</v>
      </c>
      <c r="E38" s="14">
        <v>1</v>
      </c>
      <c r="F38" s="14">
        <v>1</v>
      </c>
      <c r="G38" s="14">
        <v>1</v>
      </c>
      <c r="H38" s="14">
        <v>1</v>
      </c>
      <c r="I38" s="65">
        <v>265013.24</v>
      </c>
    </row>
    <row r="39" spans="1:9" x14ac:dyDescent="0.25">
      <c r="A39" s="11" t="s">
        <v>418</v>
      </c>
      <c r="B39" s="64" t="s">
        <v>419</v>
      </c>
      <c r="C39" s="14">
        <v>1</v>
      </c>
      <c r="D39" s="14">
        <v>1</v>
      </c>
      <c r="E39" s="14">
        <v>1</v>
      </c>
      <c r="F39" s="14">
        <v>1</v>
      </c>
      <c r="G39" s="14">
        <v>1</v>
      </c>
      <c r="H39" s="14">
        <v>1</v>
      </c>
      <c r="I39" s="65">
        <v>-55642.26999999999</v>
      </c>
    </row>
    <row r="40" spans="1:9" x14ac:dyDescent="0.25">
      <c r="A40" s="11" t="s">
        <v>586</v>
      </c>
      <c r="B40" s="64" t="s">
        <v>587</v>
      </c>
      <c r="C40" s="14">
        <v>1</v>
      </c>
      <c r="D40" s="14">
        <v>1</v>
      </c>
      <c r="E40" s="14">
        <v>1</v>
      </c>
      <c r="F40" s="14">
        <v>1</v>
      </c>
      <c r="G40" s="14">
        <v>1</v>
      </c>
      <c r="H40" s="14">
        <v>1</v>
      </c>
      <c r="I40" s="65">
        <v>1614230.25</v>
      </c>
    </row>
    <row r="41" spans="1:9" x14ac:dyDescent="0.25">
      <c r="A41" s="22" t="s">
        <v>598</v>
      </c>
      <c r="B41" s="66" t="s">
        <v>599</v>
      </c>
      <c r="C41" s="14">
        <v>1</v>
      </c>
      <c r="D41" s="14">
        <v>1</v>
      </c>
      <c r="E41" s="14">
        <v>1</v>
      </c>
      <c r="F41" s="14">
        <v>1</v>
      </c>
      <c r="G41" s="14">
        <v>1</v>
      </c>
      <c r="H41" s="14">
        <v>1</v>
      </c>
      <c r="I41" s="67">
        <v>3605262.73</v>
      </c>
    </row>
    <row r="42" spans="1:9" x14ac:dyDescent="0.25">
      <c r="A42" s="26" t="s">
        <v>412</v>
      </c>
      <c r="B42" s="68" t="s">
        <v>413</v>
      </c>
      <c r="C42" s="14">
        <v>1</v>
      </c>
      <c r="D42" s="14">
        <v>1</v>
      </c>
      <c r="E42" s="14">
        <v>1</v>
      </c>
      <c r="F42" s="14">
        <v>1</v>
      </c>
      <c r="G42" s="14">
        <v>1</v>
      </c>
      <c r="H42" s="14">
        <v>1</v>
      </c>
      <c r="I42" s="69">
        <v>1841825.8699999999</v>
      </c>
    </row>
    <row r="43" spans="1:9" x14ac:dyDescent="0.25">
      <c r="A43" s="11" t="s">
        <v>416</v>
      </c>
      <c r="B43" s="64" t="s">
        <v>417</v>
      </c>
      <c r="C43" s="14">
        <v>1</v>
      </c>
      <c r="D43" s="14">
        <v>1</v>
      </c>
      <c r="E43" s="14">
        <v>1</v>
      </c>
      <c r="F43" s="14">
        <v>1</v>
      </c>
      <c r="G43" s="14">
        <v>1</v>
      </c>
      <c r="H43" s="14">
        <v>1</v>
      </c>
      <c r="I43" s="65">
        <v>-308.44</v>
      </c>
    </row>
    <row r="44" spans="1:9" x14ac:dyDescent="0.25">
      <c r="A44" s="11" t="s">
        <v>420</v>
      </c>
      <c r="B44" s="64" t="s">
        <v>421</v>
      </c>
      <c r="C44" s="14">
        <v>1</v>
      </c>
      <c r="D44" s="14">
        <v>1</v>
      </c>
      <c r="E44" s="14">
        <v>1</v>
      </c>
      <c r="F44" s="14">
        <v>1</v>
      </c>
      <c r="G44" s="14">
        <v>1</v>
      </c>
      <c r="H44" s="14">
        <v>1</v>
      </c>
      <c r="I44" s="65">
        <v>323374.03999999998</v>
      </c>
    </row>
    <row r="45" spans="1:9" x14ac:dyDescent="0.25">
      <c r="A45" s="11" t="s">
        <v>422</v>
      </c>
      <c r="B45" s="64" t="s">
        <v>423</v>
      </c>
      <c r="C45" s="14">
        <v>1</v>
      </c>
      <c r="D45" s="14">
        <v>1</v>
      </c>
      <c r="E45" s="14">
        <v>1</v>
      </c>
      <c r="F45" s="14">
        <v>1</v>
      </c>
      <c r="G45" s="14">
        <v>1</v>
      </c>
      <c r="H45" s="14">
        <v>1</v>
      </c>
      <c r="I45" s="65">
        <v>26193.64</v>
      </c>
    </row>
    <row r="46" spans="1:9" x14ac:dyDescent="0.25">
      <c r="A46" s="11" t="s">
        <v>424</v>
      </c>
      <c r="B46" s="64" t="s">
        <v>425</v>
      </c>
      <c r="C46" s="14">
        <v>1</v>
      </c>
      <c r="D46" s="14">
        <v>1</v>
      </c>
      <c r="E46" s="14">
        <v>1</v>
      </c>
      <c r="F46" s="14">
        <v>1</v>
      </c>
      <c r="G46" s="14">
        <v>1</v>
      </c>
      <c r="H46" s="14">
        <v>1</v>
      </c>
      <c r="I46" s="65">
        <v>496254.54</v>
      </c>
    </row>
    <row r="47" spans="1:9" x14ac:dyDescent="0.25">
      <c r="A47" s="11" t="s">
        <v>426</v>
      </c>
      <c r="B47" s="64" t="s">
        <v>427</v>
      </c>
      <c r="C47" s="14">
        <v>1</v>
      </c>
      <c r="D47" s="14">
        <v>1</v>
      </c>
      <c r="E47" s="14">
        <v>1</v>
      </c>
      <c r="F47" s="14">
        <v>1</v>
      </c>
      <c r="G47" s="14">
        <v>1</v>
      </c>
      <c r="H47" s="14">
        <v>1</v>
      </c>
      <c r="I47" s="65">
        <v>14747.970000000001</v>
      </c>
    </row>
    <row r="48" spans="1:9" x14ac:dyDescent="0.25">
      <c r="A48" s="11" t="s">
        <v>428</v>
      </c>
      <c r="B48" s="64" t="s">
        <v>429</v>
      </c>
      <c r="C48" s="14">
        <v>1</v>
      </c>
      <c r="D48" s="14">
        <v>1</v>
      </c>
      <c r="E48" s="14">
        <v>1</v>
      </c>
      <c r="F48" s="14">
        <v>1</v>
      </c>
      <c r="G48" s="14">
        <v>1</v>
      </c>
      <c r="H48" s="14">
        <v>1</v>
      </c>
      <c r="I48" s="65">
        <v>1224288.71</v>
      </c>
    </row>
    <row r="49" spans="1:9" x14ac:dyDescent="0.25">
      <c r="A49" s="11" t="s">
        <v>430</v>
      </c>
      <c r="B49" s="64" t="s">
        <v>431</v>
      </c>
      <c r="C49" s="14">
        <v>1</v>
      </c>
      <c r="D49" s="14">
        <v>1</v>
      </c>
      <c r="E49" s="14">
        <v>1</v>
      </c>
      <c r="F49" s="14">
        <v>1</v>
      </c>
      <c r="G49" s="14">
        <v>1</v>
      </c>
      <c r="H49" s="14">
        <v>1</v>
      </c>
      <c r="I49" s="65">
        <v>42018.26</v>
      </c>
    </row>
    <row r="50" spans="1:9" x14ac:dyDescent="0.25">
      <c r="A50" s="11" t="s">
        <v>432</v>
      </c>
      <c r="B50" s="64" t="s">
        <v>433</v>
      </c>
      <c r="C50" s="14">
        <v>1</v>
      </c>
      <c r="D50" s="14">
        <v>1</v>
      </c>
      <c r="E50" s="14">
        <v>1</v>
      </c>
      <c r="F50" s="14">
        <v>1</v>
      </c>
      <c r="G50" s="14">
        <v>1</v>
      </c>
      <c r="H50" s="14">
        <v>1</v>
      </c>
      <c r="I50" s="65">
        <v>1179834.04</v>
      </c>
    </row>
    <row r="51" spans="1:9" x14ac:dyDescent="0.25">
      <c r="A51" s="11" t="s">
        <v>434</v>
      </c>
      <c r="B51" s="64" t="s">
        <v>435</v>
      </c>
      <c r="C51" s="14">
        <v>1</v>
      </c>
      <c r="D51" s="14">
        <v>1</v>
      </c>
      <c r="E51" s="14">
        <v>1</v>
      </c>
      <c r="F51" s="14">
        <v>1</v>
      </c>
      <c r="G51" s="14">
        <v>1</v>
      </c>
      <c r="H51" s="14">
        <v>1</v>
      </c>
      <c r="I51" s="65">
        <v>757238.44</v>
      </c>
    </row>
    <row r="52" spans="1:9" x14ac:dyDescent="0.25">
      <c r="A52" s="11" t="s">
        <v>444</v>
      </c>
      <c r="B52" s="64" t="s">
        <v>445</v>
      </c>
      <c r="C52" s="14">
        <v>1</v>
      </c>
      <c r="D52" s="14">
        <v>1</v>
      </c>
      <c r="E52" s="14">
        <v>1</v>
      </c>
      <c r="F52" s="14">
        <v>1</v>
      </c>
      <c r="G52" s="14">
        <v>1</v>
      </c>
      <c r="H52" s="14">
        <v>1</v>
      </c>
      <c r="I52" s="65">
        <v>3109387.44</v>
      </c>
    </row>
    <row r="53" spans="1:9" x14ac:dyDescent="0.25">
      <c r="A53" s="11" t="s">
        <v>480</v>
      </c>
      <c r="B53" s="64" t="s">
        <v>481</v>
      </c>
      <c r="C53" s="14">
        <v>1</v>
      </c>
      <c r="D53" s="14">
        <v>1</v>
      </c>
      <c r="E53" s="14">
        <v>1</v>
      </c>
      <c r="F53" s="14">
        <v>1</v>
      </c>
      <c r="G53" s="14">
        <v>1</v>
      </c>
      <c r="H53" s="14">
        <v>1</v>
      </c>
      <c r="I53" s="65">
        <v>2318982.5499999998</v>
      </c>
    </row>
    <row r="54" spans="1:9" x14ac:dyDescent="0.25">
      <c r="A54" s="11" t="s">
        <v>482</v>
      </c>
      <c r="B54" s="64" t="s">
        <v>483</v>
      </c>
      <c r="C54" s="14">
        <v>1</v>
      </c>
      <c r="D54" s="14">
        <v>1</v>
      </c>
      <c r="E54" s="14">
        <v>1</v>
      </c>
      <c r="F54" s="14">
        <v>1</v>
      </c>
      <c r="G54" s="14">
        <v>1</v>
      </c>
      <c r="H54" s="14">
        <v>1</v>
      </c>
      <c r="I54" s="65">
        <v>2763165.55</v>
      </c>
    </row>
    <row r="55" spans="1:9" x14ac:dyDescent="0.25">
      <c r="A55" s="11" t="s">
        <v>486</v>
      </c>
      <c r="B55" s="64" t="s">
        <v>487</v>
      </c>
      <c r="C55" s="14">
        <v>1</v>
      </c>
      <c r="D55" s="14">
        <v>1</v>
      </c>
      <c r="E55" s="14">
        <v>1</v>
      </c>
      <c r="F55" s="14">
        <v>1</v>
      </c>
      <c r="G55" s="14">
        <v>1</v>
      </c>
      <c r="H55" s="14">
        <v>1</v>
      </c>
      <c r="I55" s="65">
        <v>68445.56</v>
      </c>
    </row>
    <row r="56" spans="1:9" x14ac:dyDescent="0.25">
      <c r="A56" s="11" t="s">
        <v>488</v>
      </c>
      <c r="B56" s="64" t="s">
        <v>489</v>
      </c>
      <c r="C56" s="14">
        <v>1</v>
      </c>
      <c r="D56" s="14">
        <v>1</v>
      </c>
      <c r="E56" s="14">
        <v>1</v>
      </c>
      <c r="F56" s="14">
        <v>1</v>
      </c>
      <c r="G56" s="14">
        <v>1</v>
      </c>
      <c r="H56" s="14">
        <v>1</v>
      </c>
      <c r="I56" s="65">
        <v>4651.7299999999996</v>
      </c>
    </row>
    <row r="57" spans="1:9" x14ac:dyDescent="0.25">
      <c r="A57" s="11" t="s">
        <v>490</v>
      </c>
      <c r="B57" s="64" t="s">
        <v>491</v>
      </c>
      <c r="C57" s="14">
        <v>1</v>
      </c>
      <c r="D57" s="14">
        <v>1</v>
      </c>
      <c r="E57" s="14">
        <v>1</v>
      </c>
      <c r="F57" s="14">
        <v>1</v>
      </c>
      <c r="G57" s="14">
        <v>1</v>
      </c>
      <c r="H57" s="14">
        <v>1</v>
      </c>
      <c r="I57" s="65">
        <v>41954.77</v>
      </c>
    </row>
    <row r="58" spans="1:9" x14ac:dyDescent="0.25">
      <c r="A58" s="11" t="s">
        <v>492</v>
      </c>
      <c r="B58" s="64" t="s">
        <v>493</v>
      </c>
      <c r="C58" s="14">
        <v>1</v>
      </c>
      <c r="D58" s="14">
        <v>1</v>
      </c>
      <c r="E58" s="14">
        <v>1</v>
      </c>
      <c r="F58" s="14">
        <v>1</v>
      </c>
      <c r="G58" s="14">
        <v>1</v>
      </c>
      <c r="H58" s="14">
        <v>1</v>
      </c>
      <c r="I58" s="65">
        <v>1046734.59</v>
      </c>
    </row>
    <row r="59" spans="1:9" x14ac:dyDescent="0.25">
      <c r="A59" s="11" t="s">
        <v>494</v>
      </c>
      <c r="B59" s="64" t="s">
        <v>495</v>
      </c>
      <c r="C59" s="14">
        <v>1</v>
      </c>
      <c r="D59" s="14">
        <v>1</v>
      </c>
      <c r="E59" s="14">
        <v>1</v>
      </c>
      <c r="F59" s="14">
        <v>1</v>
      </c>
      <c r="G59" s="14">
        <v>1</v>
      </c>
      <c r="H59" s="14">
        <v>1</v>
      </c>
      <c r="I59" s="65">
        <v>-39620.699999999997</v>
      </c>
    </row>
    <row r="60" spans="1:9" x14ac:dyDescent="0.25">
      <c r="A60" s="11" t="s">
        <v>504</v>
      </c>
      <c r="B60" s="64" t="s">
        <v>505</v>
      </c>
      <c r="C60" s="14">
        <v>1</v>
      </c>
      <c r="D60" s="14">
        <v>1</v>
      </c>
      <c r="E60" s="14">
        <v>1</v>
      </c>
      <c r="F60" s="14">
        <v>1</v>
      </c>
      <c r="G60" s="14">
        <v>1</v>
      </c>
      <c r="H60" s="14">
        <v>1</v>
      </c>
      <c r="I60" s="65">
        <v>6050971.1199999992</v>
      </c>
    </row>
    <row r="61" spans="1:9" x14ac:dyDescent="0.25">
      <c r="A61" s="11" t="s">
        <v>552</v>
      </c>
      <c r="B61" s="64" t="s">
        <v>553</v>
      </c>
      <c r="C61" s="14">
        <v>1</v>
      </c>
      <c r="D61" s="14">
        <v>1</v>
      </c>
      <c r="E61" s="14">
        <v>1</v>
      </c>
      <c r="F61" s="14">
        <v>1</v>
      </c>
      <c r="G61" s="14">
        <v>1</v>
      </c>
      <c r="H61" s="14">
        <v>1</v>
      </c>
      <c r="I61" s="65">
        <v>-26746.23</v>
      </c>
    </row>
    <row r="62" spans="1:9" x14ac:dyDescent="0.25">
      <c r="A62" s="11" t="s">
        <v>576</v>
      </c>
      <c r="B62" s="64" t="s">
        <v>577</v>
      </c>
      <c r="C62" s="14">
        <v>1</v>
      </c>
      <c r="D62" s="14">
        <v>1</v>
      </c>
      <c r="E62" s="14">
        <v>1</v>
      </c>
      <c r="F62" s="14">
        <v>1</v>
      </c>
      <c r="G62" s="14">
        <v>1</v>
      </c>
      <c r="H62" s="14">
        <v>1</v>
      </c>
      <c r="I62" s="65">
        <v>1217046.54</v>
      </c>
    </row>
    <row r="63" spans="1:9" x14ac:dyDescent="0.25">
      <c r="A63" s="11" t="s">
        <v>582</v>
      </c>
      <c r="B63" s="64" t="s">
        <v>583</v>
      </c>
      <c r="C63" s="14">
        <v>1</v>
      </c>
      <c r="D63" s="14">
        <v>1</v>
      </c>
      <c r="E63" s="14">
        <v>1</v>
      </c>
      <c r="F63" s="14">
        <v>1</v>
      </c>
      <c r="G63" s="14">
        <v>1</v>
      </c>
      <c r="H63" s="14">
        <v>1</v>
      </c>
      <c r="I63" s="65">
        <v>623822.49</v>
      </c>
    </row>
    <row r="64" spans="1:9" x14ac:dyDescent="0.25">
      <c r="A64" s="11" t="s">
        <v>584</v>
      </c>
      <c r="B64" s="64" t="s">
        <v>585</v>
      </c>
      <c r="C64" s="14">
        <v>1</v>
      </c>
      <c r="D64" s="14">
        <v>1</v>
      </c>
      <c r="E64" s="14">
        <v>1</v>
      </c>
      <c r="F64" s="14">
        <v>1</v>
      </c>
      <c r="G64" s="14">
        <v>1</v>
      </c>
      <c r="H64" s="14">
        <v>1</v>
      </c>
      <c r="I64" s="65">
        <v>255302.56</v>
      </c>
    </row>
    <row r="65" spans="1:9" x14ac:dyDescent="0.25">
      <c r="A65" s="11" t="s">
        <v>588</v>
      </c>
      <c r="B65" s="64" t="s">
        <v>589</v>
      </c>
      <c r="C65" s="14">
        <v>1</v>
      </c>
      <c r="D65" s="14">
        <v>1</v>
      </c>
      <c r="E65" s="14">
        <v>1</v>
      </c>
      <c r="F65" s="14">
        <v>1</v>
      </c>
      <c r="G65" s="14">
        <v>1</v>
      </c>
      <c r="H65" s="14">
        <v>1</v>
      </c>
      <c r="I65" s="65">
        <v>313936.59000000003</v>
      </c>
    </row>
    <row r="66" spans="1:9" x14ac:dyDescent="0.25">
      <c r="A66" s="11" t="s">
        <v>596</v>
      </c>
      <c r="B66" s="64" t="s">
        <v>597</v>
      </c>
      <c r="C66" s="14">
        <v>1</v>
      </c>
      <c r="D66" s="14">
        <v>1</v>
      </c>
      <c r="E66" s="14">
        <v>1</v>
      </c>
      <c r="F66" s="14">
        <v>1</v>
      </c>
      <c r="G66" s="14">
        <v>1</v>
      </c>
      <c r="H66" s="14">
        <v>1</v>
      </c>
      <c r="I66" s="65">
        <v>3509275.88</v>
      </c>
    </row>
    <row r="67" spans="1:9" x14ac:dyDescent="0.25">
      <c r="A67" s="11" t="s">
        <v>604</v>
      </c>
      <c r="B67" s="64" t="s">
        <v>605</v>
      </c>
      <c r="C67" s="14">
        <v>1</v>
      </c>
      <c r="D67" s="14">
        <v>1</v>
      </c>
      <c r="E67" s="14">
        <v>1</v>
      </c>
      <c r="F67" s="14">
        <v>1</v>
      </c>
      <c r="G67" s="14">
        <v>1</v>
      </c>
      <c r="H67" s="14">
        <v>1</v>
      </c>
      <c r="I67" s="65">
        <v>-8199.36</v>
      </c>
    </row>
    <row r="68" spans="1:9" x14ac:dyDescent="0.25">
      <c r="A68" s="11" t="s">
        <v>608</v>
      </c>
      <c r="B68" s="64" t="s">
        <v>609</v>
      </c>
      <c r="C68" s="14">
        <v>1</v>
      </c>
      <c r="D68" s="14">
        <v>1</v>
      </c>
      <c r="E68" s="14">
        <v>1</v>
      </c>
      <c r="F68" s="14">
        <v>1</v>
      </c>
      <c r="G68" s="14">
        <v>1</v>
      </c>
      <c r="H68" s="14">
        <v>1</v>
      </c>
      <c r="I68" s="65">
        <v>4415907.24</v>
      </c>
    </row>
    <row r="69" spans="1:9" x14ac:dyDescent="0.25">
      <c r="A69" s="11" t="s">
        <v>610</v>
      </c>
      <c r="B69" s="64" t="s">
        <v>611</v>
      </c>
      <c r="C69" s="14">
        <v>1</v>
      </c>
      <c r="D69" s="14">
        <v>1</v>
      </c>
      <c r="E69" s="14">
        <v>1</v>
      </c>
      <c r="F69" s="14">
        <v>1</v>
      </c>
      <c r="G69" s="14">
        <v>1</v>
      </c>
      <c r="H69" s="14">
        <v>1</v>
      </c>
      <c r="I69" s="65">
        <v>-2291</v>
      </c>
    </row>
    <row r="70" spans="1:9" x14ac:dyDescent="0.25">
      <c r="A70" s="11" t="s">
        <v>612</v>
      </c>
      <c r="B70" s="64" t="s">
        <v>613</v>
      </c>
      <c r="C70" s="14">
        <v>1</v>
      </c>
      <c r="D70" s="14">
        <v>1</v>
      </c>
      <c r="E70" s="14">
        <v>1</v>
      </c>
      <c r="F70" s="14">
        <v>1</v>
      </c>
      <c r="G70" s="14">
        <v>1</v>
      </c>
      <c r="H70" s="14">
        <v>1</v>
      </c>
      <c r="I70" s="65">
        <v>884874.61</v>
      </c>
    </row>
    <row r="71" spans="1:9" x14ac:dyDescent="0.25">
      <c r="A71" s="11" t="s">
        <v>620</v>
      </c>
      <c r="B71" s="64" t="s">
        <v>621</v>
      </c>
      <c r="C71" s="14">
        <v>1</v>
      </c>
      <c r="D71" s="14">
        <v>1</v>
      </c>
      <c r="E71" s="14">
        <v>1</v>
      </c>
      <c r="F71" s="14">
        <v>1</v>
      </c>
      <c r="G71" s="14">
        <v>1</v>
      </c>
      <c r="H71" s="14">
        <v>1</v>
      </c>
      <c r="I71" s="65">
        <v>568475.54</v>
      </c>
    </row>
    <row r="72" spans="1:9" x14ac:dyDescent="0.25">
      <c r="A72" s="11" t="s">
        <v>622</v>
      </c>
      <c r="B72" s="64" t="s">
        <v>623</v>
      </c>
      <c r="C72" s="14">
        <v>1</v>
      </c>
      <c r="D72" s="14">
        <v>1</v>
      </c>
      <c r="E72" s="14">
        <v>1</v>
      </c>
      <c r="F72" s="14">
        <v>1</v>
      </c>
      <c r="G72" s="14">
        <v>1</v>
      </c>
      <c r="H72" s="14">
        <v>1</v>
      </c>
      <c r="I72" s="65">
        <v>320914.12</v>
      </c>
    </row>
    <row r="73" spans="1:9" x14ac:dyDescent="0.25">
      <c r="A73" s="11" t="s">
        <v>626</v>
      </c>
      <c r="B73" s="64" t="s">
        <v>627</v>
      </c>
      <c r="C73" s="14">
        <v>1</v>
      </c>
      <c r="D73" s="14">
        <v>1</v>
      </c>
      <c r="E73" s="14">
        <v>1</v>
      </c>
      <c r="F73" s="14">
        <v>1</v>
      </c>
      <c r="G73" s="14">
        <v>1</v>
      </c>
      <c r="H73" s="14">
        <v>1</v>
      </c>
      <c r="I73" s="65">
        <v>22148.25</v>
      </c>
    </row>
    <row r="74" spans="1:9" x14ac:dyDescent="0.25">
      <c r="A74" s="11" t="s">
        <v>630</v>
      </c>
      <c r="B74" s="64" t="s">
        <v>631</v>
      </c>
      <c r="C74" s="14">
        <v>1</v>
      </c>
      <c r="D74" s="14">
        <v>1</v>
      </c>
      <c r="E74" s="14">
        <v>1</v>
      </c>
      <c r="F74" s="14">
        <v>1</v>
      </c>
      <c r="G74" s="14">
        <v>1</v>
      </c>
      <c r="H74" s="14">
        <v>1</v>
      </c>
      <c r="I74" s="65">
        <v>9377.84</v>
      </c>
    </row>
    <row r="75" spans="1:9" x14ac:dyDescent="0.25">
      <c r="A75" s="11" t="s">
        <v>632</v>
      </c>
      <c r="B75" s="64" t="s">
        <v>633</v>
      </c>
      <c r="C75" s="14">
        <v>1</v>
      </c>
      <c r="D75" s="14">
        <v>1</v>
      </c>
      <c r="E75" s="14">
        <v>1</v>
      </c>
      <c r="F75" s="14">
        <v>1</v>
      </c>
      <c r="G75" s="14">
        <v>1</v>
      </c>
      <c r="H75" s="14">
        <v>1</v>
      </c>
      <c r="I75" s="65">
        <v>37858.68</v>
      </c>
    </row>
    <row r="76" spans="1:9" x14ac:dyDescent="0.25">
      <c r="A76" s="11" t="s">
        <v>115</v>
      </c>
      <c r="B76" s="64" t="s">
        <v>116</v>
      </c>
      <c r="C76" s="14">
        <v>1</v>
      </c>
      <c r="D76" s="14">
        <v>1</v>
      </c>
      <c r="E76" s="14">
        <v>1</v>
      </c>
      <c r="F76" s="14">
        <v>1</v>
      </c>
      <c r="G76" s="14">
        <v>1</v>
      </c>
      <c r="H76" s="14">
        <v>1</v>
      </c>
      <c r="I76" s="65">
        <v>2711982.1700000004</v>
      </c>
    </row>
    <row r="77" spans="1:9" x14ac:dyDescent="0.25">
      <c r="B77" s="62" t="s">
        <v>696</v>
      </c>
      <c r="C77" s="61">
        <f>SUM(C34:C76)</f>
        <v>43</v>
      </c>
      <c r="D77" s="61">
        <f t="shared" ref="D77:I77" si="1">SUM(D34:D76)</f>
        <v>43</v>
      </c>
      <c r="E77" s="61">
        <f t="shared" si="1"/>
        <v>43</v>
      </c>
      <c r="F77" s="61">
        <f t="shared" si="1"/>
        <v>43</v>
      </c>
      <c r="G77" s="61">
        <f t="shared" si="1"/>
        <v>43</v>
      </c>
      <c r="H77" s="61">
        <f t="shared" si="1"/>
        <v>43</v>
      </c>
      <c r="I77" s="61">
        <f t="shared" si="1"/>
        <v>44755988.689999998</v>
      </c>
    </row>
    <row r="79" spans="1:9" x14ac:dyDescent="0.25">
      <c r="A79" s="21" t="s">
        <v>15</v>
      </c>
      <c r="B79" s="21" t="s">
        <v>16</v>
      </c>
      <c r="C79" s="21" t="s">
        <v>17</v>
      </c>
      <c r="D79" s="21" t="s">
        <v>18</v>
      </c>
      <c r="E79" s="21" t="s">
        <v>19</v>
      </c>
      <c r="F79" s="21" t="s">
        <v>20</v>
      </c>
      <c r="G79" s="21" t="s">
        <v>21</v>
      </c>
      <c r="H79" s="21" t="s">
        <v>22</v>
      </c>
      <c r="I79" s="21" t="s">
        <v>23</v>
      </c>
    </row>
    <row r="80" spans="1:9" x14ac:dyDescent="0.25">
      <c r="A80" s="11" t="s">
        <v>85</v>
      </c>
      <c r="B80" s="13" t="s">
        <v>86</v>
      </c>
      <c r="C80" s="14">
        <v>1</v>
      </c>
      <c r="D80" s="14">
        <v>1</v>
      </c>
      <c r="E80" s="14">
        <v>1</v>
      </c>
      <c r="F80" s="14">
        <v>1</v>
      </c>
      <c r="G80" s="14">
        <v>1</v>
      </c>
      <c r="H80" s="14">
        <v>1</v>
      </c>
      <c r="I80" s="14">
        <v>263902.05</v>
      </c>
    </row>
    <row r="81" spans="1:9" x14ac:dyDescent="0.25">
      <c r="A81" s="11" t="s">
        <v>87</v>
      </c>
      <c r="B81" s="13" t="s">
        <v>88</v>
      </c>
      <c r="C81" s="14">
        <v>1</v>
      </c>
      <c r="D81" s="14">
        <v>1</v>
      </c>
      <c r="E81" s="14">
        <v>1</v>
      </c>
      <c r="F81" s="14">
        <v>1</v>
      </c>
      <c r="G81" s="14">
        <v>1</v>
      </c>
      <c r="H81" s="14">
        <v>1</v>
      </c>
      <c r="I81" s="14">
        <v>288315.3</v>
      </c>
    </row>
    <row r="82" spans="1:9" x14ac:dyDescent="0.25">
      <c r="A82" s="11" t="s">
        <v>89</v>
      </c>
      <c r="B82" s="13" t="s">
        <v>90</v>
      </c>
      <c r="C82" s="14">
        <v>1</v>
      </c>
      <c r="D82" s="14">
        <v>1</v>
      </c>
      <c r="E82" s="14">
        <v>1</v>
      </c>
      <c r="F82" s="14">
        <v>1</v>
      </c>
      <c r="G82" s="14">
        <v>1</v>
      </c>
      <c r="H82" s="14">
        <v>1</v>
      </c>
      <c r="I82" s="14">
        <v>66638.52</v>
      </c>
    </row>
    <row r="83" spans="1:9" x14ac:dyDescent="0.25">
      <c r="A83" s="11" t="s">
        <v>93</v>
      </c>
      <c r="B83" s="13" t="s">
        <v>94</v>
      </c>
      <c r="C83" s="14">
        <v>1</v>
      </c>
      <c r="D83" s="14">
        <v>1</v>
      </c>
      <c r="E83" s="14">
        <v>1</v>
      </c>
      <c r="F83" s="14">
        <v>1</v>
      </c>
      <c r="G83" s="14">
        <v>1</v>
      </c>
      <c r="H83" s="14">
        <v>1</v>
      </c>
      <c r="I83" s="14">
        <v>146800.32000000001</v>
      </c>
    </row>
    <row r="84" spans="1:9" x14ac:dyDescent="0.25">
      <c r="A84" s="11" t="s">
        <v>95</v>
      </c>
      <c r="B84" s="13" t="s">
        <v>96</v>
      </c>
      <c r="C84" s="14">
        <v>1</v>
      </c>
      <c r="D84" s="14">
        <v>1</v>
      </c>
      <c r="E84" s="14">
        <v>1</v>
      </c>
      <c r="F84" s="14">
        <v>1</v>
      </c>
      <c r="G84" s="14">
        <v>1</v>
      </c>
      <c r="H84" s="14">
        <v>1</v>
      </c>
      <c r="I84" s="14">
        <v>167021</v>
      </c>
    </row>
    <row r="85" spans="1:9" x14ac:dyDescent="0.25">
      <c r="A85" s="11" t="s">
        <v>97</v>
      </c>
      <c r="B85" s="13" t="s">
        <v>98</v>
      </c>
      <c r="C85" s="14">
        <v>1</v>
      </c>
      <c r="D85" s="14">
        <v>1</v>
      </c>
      <c r="E85" s="14">
        <v>1</v>
      </c>
      <c r="F85" s="14">
        <v>1</v>
      </c>
      <c r="G85" s="14">
        <v>1</v>
      </c>
      <c r="H85" s="14">
        <v>1</v>
      </c>
      <c r="I85" s="14">
        <v>868480</v>
      </c>
    </row>
    <row r="86" spans="1:9" x14ac:dyDescent="0.25">
      <c r="A86" s="11" t="s">
        <v>99</v>
      </c>
      <c r="B86" s="13" t="s">
        <v>100</v>
      </c>
      <c r="C86" s="14">
        <v>1</v>
      </c>
      <c r="D86" s="14">
        <v>1</v>
      </c>
      <c r="E86" s="14">
        <v>1</v>
      </c>
      <c r="F86" s="14">
        <v>1</v>
      </c>
      <c r="G86" s="14">
        <v>1</v>
      </c>
      <c r="H86" s="14">
        <v>1</v>
      </c>
      <c r="I86" s="14">
        <v>280991.06</v>
      </c>
    </row>
    <row r="87" spans="1:9" x14ac:dyDescent="0.25">
      <c r="A87" s="11" t="s">
        <v>101</v>
      </c>
      <c r="B87" s="13" t="s">
        <v>102</v>
      </c>
      <c r="C87" s="14">
        <v>1</v>
      </c>
      <c r="D87" s="14">
        <v>1</v>
      </c>
      <c r="E87" s="14">
        <v>1</v>
      </c>
      <c r="F87" s="14">
        <v>1</v>
      </c>
      <c r="G87" s="14">
        <v>1</v>
      </c>
      <c r="H87" s="14">
        <v>1</v>
      </c>
      <c r="I87" s="14">
        <v>179724.55</v>
      </c>
    </row>
    <row r="88" spans="1:9" x14ac:dyDescent="0.25">
      <c r="A88" s="11" t="s">
        <v>109</v>
      </c>
      <c r="B88" s="13" t="s">
        <v>110</v>
      </c>
      <c r="C88" s="14">
        <v>1</v>
      </c>
      <c r="D88" s="14">
        <v>1</v>
      </c>
      <c r="E88" s="14">
        <v>1</v>
      </c>
      <c r="F88" s="14">
        <v>1</v>
      </c>
      <c r="G88" s="14">
        <v>1</v>
      </c>
      <c r="H88" s="14">
        <v>1</v>
      </c>
      <c r="I88" s="14">
        <v>665896</v>
      </c>
    </row>
    <row r="89" spans="1:9" x14ac:dyDescent="0.25">
      <c r="A89" s="11" t="s">
        <v>377</v>
      </c>
      <c r="B89" s="13" t="s">
        <v>378</v>
      </c>
      <c r="C89" s="14">
        <v>1</v>
      </c>
      <c r="D89" s="14">
        <v>1</v>
      </c>
      <c r="E89" s="14">
        <v>1</v>
      </c>
      <c r="F89" s="14">
        <v>1</v>
      </c>
      <c r="G89" s="14">
        <v>1</v>
      </c>
      <c r="H89" s="14">
        <v>1</v>
      </c>
      <c r="I89" s="14">
        <v>1441520.1600000001</v>
      </c>
    </row>
    <row r="90" spans="1:9" x14ac:dyDescent="0.25">
      <c r="A90" s="11" t="s">
        <v>135</v>
      </c>
      <c r="B90" s="13" t="s">
        <v>136</v>
      </c>
      <c r="C90" s="14">
        <v>1</v>
      </c>
      <c r="D90" s="14">
        <v>1</v>
      </c>
      <c r="E90" s="14">
        <v>1</v>
      </c>
      <c r="F90" s="14">
        <v>1</v>
      </c>
      <c r="G90" s="14">
        <v>1</v>
      </c>
      <c r="H90" s="14">
        <v>1</v>
      </c>
      <c r="I90" s="14">
        <v>795973.16000000015</v>
      </c>
    </row>
    <row r="91" spans="1:9" x14ac:dyDescent="0.25">
      <c r="A91" s="11" t="s">
        <v>137</v>
      </c>
      <c r="B91" s="13" t="s">
        <v>136</v>
      </c>
      <c r="C91" s="14">
        <v>1</v>
      </c>
      <c r="D91" s="14">
        <v>1</v>
      </c>
      <c r="E91" s="14">
        <v>1</v>
      </c>
      <c r="F91" s="14">
        <v>1</v>
      </c>
      <c r="G91" s="14">
        <v>1</v>
      </c>
      <c r="H91" s="14">
        <v>1</v>
      </c>
      <c r="I91" s="14">
        <v>-1866.65</v>
      </c>
    </row>
    <row r="92" spans="1:9" x14ac:dyDescent="0.25">
      <c r="A92" s="11" t="s">
        <v>344</v>
      </c>
      <c r="B92" s="13" t="s">
        <v>345</v>
      </c>
      <c r="C92" s="14">
        <v>1</v>
      </c>
      <c r="D92" s="14">
        <v>1</v>
      </c>
      <c r="E92" s="14">
        <v>1</v>
      </c>
      <c r="F92" s="14">
        <v>1</v>
      </c>
      <c r="G92" s="14">
        <v>1</v>
      </c>
      <c r="H92" s="14">
        <v>1</v>
      </c>
      <c r="I92" s="14">
        <v>33300</v>
      </c>
    </row>
    <row r="93" spans="1:9" x14ac:dyDescent="0.25">
      <c r="A93" s="11" t="s">
        <v>358</v>
      </c>
      <c r="B93" s="13" t="s">
        <v>359</v>
      </c>
      <c r="C93" s="14">
        <v>1</v>
      </c>
      <c r="D93" s="14">
        <v>1</v>
      </c>
      <c r="E93" s="14">
        <v>1</v>
      </c>
      <c r="F93" s="14">
        <v>1</v>
      </c>
      <c r="G93" s="14">
        <v>1</v>
      </c>
      <c r="H93" s="14">
        <v>1</v>
      </c>
      <c r="I93" s="14">
        <v>1803576.27</v>
      </c>
    </row>
    <row r="94" spans="1:9" x14ac:dyDescent="0.25">
      <c r="A94" s="11" t="s">
        <v>371</v>
      </c>
      <c r="B94" s="13" t="s">
        <v>372</v>
      </c>
      <c r="C94" s="14">
        <v>1</v>
      </c>
      <c r="D94" s="14">
        <v>1</v>
      </c>
      <c r="E94" s="14">
        <v>1</v>
      </c>
      <c r="F94" s="14">
        <v>1</v>
      </c>
      <c r="G94" s="14">
        <v>1</v>
      </c>
      <c r="H94" s="14">
        <v>1</v>
      </c>
      <c r="I94" s="14">
        <v>27399.32</v>
      </c>
    </row>
    <row r="95" spans="1:9" x14ac:dyDescent="0.25">
      <c r="A95" s="11" t="s">
        <v>373</v>
      </c>
      <c r="B95" s="13" t="s">
        <v>374</v>
      </c>
      <c r="C95" s="14">
        <v>1</v>
      </c>
      <c r="D95" s="14">
        <v>1</v>
      </c>
      <c r="E95" s="14">
        <v>1</v>
      </c>
      <c r="F95" s="14">
        <v>1</v>
      </c>
      <c r="G95" s="14">
        <v>1</v>
      </c>
      <c r="H95" s="14">
        <v>1</v>
      </c>
      <c r="I95" s="14">
        <v>-1130.24</v>
      </c>
    </row>
    <row r="96" spans="1:9" x14ac:dyDescent="0.25">
      <c r="A96" s="11" t="s">
        <v>379</v>
      </c>
      <c r="B96" s="13" t="s">
        <v>380</v>
      </c>
      <c r="C96" s="14">
        <v>1</v>
      </c>
      <c r="D96" s="14">
        <v>1</v>
      </c>
      <c r="E96" s="14">
        <v>1</v>
      </c>
      <c r="F96" s="14">
        <v>1</v>
      </c>
      <c r="G96" s="14">
        <v>1</v>
      </c>
      <c r="H96" s="14">
        <v>1</v>
      </c>
      <c r="I96" s="14">
        <v>-2500</v>
      </c>
    </row>
    <row r="97" spans="1:9" x14ac:dyDescent="0.25">
      <c r="A97" s="11" t="s">
        <v>383</v>
      </c>
      <c r="B97" s="13" t="s">
        <v>384</v>
      </c>
      <c r="C97" s="14">
        <v>1</v>
      </c>
      <c r="D97" s="14">
        <v>1</v>
      </c>
      <c r="E97" s="14">
        <v>1</v>
      </c>
      <c r="F97" s="14">
        <v>1</v>
      </c>
      <c r="G97" s="14">
        <v>1</v>
      </c>
      <c r="H97" s="14">
        <v>1</v>
      </c>
      <c r="I97" s="14">
        <v>2625708.08</v>
      </c>
    </row>
    <row r="98" spans="1:9" x14ac:dyDescent="0.25">
      <c r="A98" s="11" t="s">
        <v>388</v>
      </c>
      <c r="B98" s="13" t="s">
        <v>389</v>
      </c>
      <c r="C98" s="14">
        <v>1</v>
      </c>
      <c r="D98" s="14">
        <v>1</v>
      </c>
      <c r="E98" s="14">
        <v>1</v>
      </c>
      <c r="F98" s="14">
        <v>1</v>
      </c>
      <c r="G98" s="14">
        <v>1</v>
      </c>
      <c r="H98" s="14">
        <v>1</v>
      </c>
      <c r="I98" s="14">
        <v>1440271.4700000002</v>
      </c>
    </row>
    <row r="99" spans="1:9" x14ac:dyDescent="0.25">
      <c r="A99" s="11" t="s">
        <v>390</v>
      </c>
      <c r="B99" s="13" t="s">
        <v>391</v>
      </c>
      <c r="C99" s="14">
        <v>1</v>
      </c>
      <c r="D99" s="14">
        <v>1</v>
      </c>
      <c r="E99" s="14">
        <v>1</v>
      </c>
      <c r="F99" s="14">
        <v>1</v>
      </c>
      <c r="G99" s="14">
        <v>1</v>
      </c>
      <c r="H99" s="14">
        <v>1</v>
      </c>
      <c r="I99" s="14">
        <v>1388069.8</v>
      </c>
    </row>
    <row r="100" spans="1:9" x14ac:dyDescent="0.25">
      <c r="A100" s="11" t="s">
        <v>396</v>
      </c>
      <c r="B100" s="13" t="s">
        <v>397</v>
      </c>
      <c r="C100" s="14">
        <v>1</v>
      </c>
      <c r="D100" s="14">
        <v>1</v>
      </c>
      <c r="E100" s="14">
        <v>1</v>
      </c>
      <c r="F100" s="14">
        <v>1</v>
      </c>
      <c r="G100" s="14">
        <v>1</v>
      </c>
      <c r="H100" s="14">
        <v>1</v>
      </c>
      <c r="I100" s="14">
        <v>169955.64</v>
      </c>
    </row>
    <row r="101" spans="1:9" x14ac:dyDescent="0.25">
      <c r="A101" s="11" t="s">
        <v>398</v>
      </c>
      <c r="B101" s="13" t="s">
        <v>399</v>
      </c>
      <c r="C101" s="14">
        <v>1</v>
      </c>
      <c r="D101" s="14">
        <v>1</v>
      </c>
      <c r="E101" s="14">
        <v>1</v>
      </c>
      <c r="F101" s="14">
        <v>1</v>
      </c>
      <c r="G101" s="14">
        <v>1</v>
      </c>
      <c r="H101" s="14">
        <v>1</v>
      </c>
      <c r="I101" s="14">
        <v>58243.9</v>
      </c>
    </row>
    <row r="102" spans="1:9" x14ac:dyDescent="0.25">
      <c r="A102" s="11" t="s">
        <v>400</v>
      </c>
      <c r="B102" s="13" t="s">
        <v>401</v>
      </c>
      <c r="C102" s="14">
        <v>1</v>
      </c>
      <c r="D102" s="14">
        <v>1</v>
      </c>
      <c r="E102" s="14">
        <v>1</v>
      </c>
      <c r="F102" s="14">
        <v>1</v>
      </c>
      <c r="G102" s="14">
        <v>1</v>
      </c>
      <c r="H102" s="14">
        <v>1</v>
      </c>
      <c r="I102" s="14">
        <v>43741.06</v>
      </c>
    </row>
    <row r="103" spans="1:9" x14ac:dyDescent="0.25">
      <c r="A103" s="11" t="s">
        <v>404</v>
      </c>
      <c r="B103" s="13" t="s">
        <v>405</v>
      </c>
      <c r="C103" s="14">
        <v>1</v>
      </c>
      <c r="D103" s="14">
        <v>1</v>
      </c>
      <c r="E103" s="14">
        <v>1</v>
      </c>
      <c r="F103" s="14">
        <v>1</v>
      </c>
      <c r="G103" s="14">
        <v>1</v>
      </c>
      <c r="H103" s="14">
        <v>1</v>
      </c>
      <c r="I103" s="14">
        <v>3209.6</v>
      </c>
    </row>
    <row r="104" spans="1:9" x14ac:dyDescent="0.25">
      <c r="A104" s="11" t="s">
        <v>410</v>
      </c>
      <c r="B104" s="13" t="s">
        <v>411</v>
      </c>
      <c r="C104" s="14">
        <v>1</v>
      </c>
      <c r="D104" s="14">
        <v>1</v>
      </c>
      <c r="E104" s="14">
        <v>1</v>
      </c>
      <c r="F104" s="14">
        <v>1</v>
      </c>
      <c r="G104" s="14">
        <v>1</v>
      </c>
      <c r="H104" s="14">
        <v>1</v>
      </c>
      <c r="I104" s="14">
        <v>240930.55</v>
      </c>
    </row>
    <row r="105" spans="1:9" x14ac:dyDescent="0.25">
      <c r="A105" s="11" t="s">
        <v>24</v>
      </c>
      <c r="B105" s="13" t="s">
        <v>25</v>
      </c>
      <c r="C105" s="14">
        <v>1</v>
      </c>
      <c r="D105" s="14">
        <v>1</v>
      </c>
      <c r="E105" s="14">
        <v>1</v>
      </c>
      <c r="F105" s="14">
        <v>1</v>
      </c>
      <c r="G105" s="14">
        <v>1</v>
      </c>
      <c r="H105" s="14">
        <v>1</v>
      </c>
      <c r="I105" s="14">
        <v>7123.6</v>
      </c>
    </row>
    <row r="106" spans="1:9" x14ac:dyDescent="0.25">
      <c r="B106" s="62" t="s">
        <v>696</v>
      </c>
      <c r="C106" s="61">
        <f>SUM(C80:C105)</f>
        <v>26</v>
      </c>
      <c r="D106" s="61">
        <f t="shared" ref="D106:I106" si="2">SUM(D80:D105)</f>
        <v>26</v>
      </c>
      <c r="E106" s="61">
        <f t="shared" si="2"/>
        <v>26</v>
      </c>
      <c r="F106" s="61">
        <f t="shared" si="2"/>
        <v>26</v>
      </c>
      <c r="G106" s="61">
        <f t="shared" si="2"/>
        <v>26</v>
      </c>
      <c r="H106" s="61">
        <f t="shared" si="2"/>
        <v>26</v>
      </c>
      <c r="I106" s="61">
        <f t="shared" si="2"/>
        <v>13001294.520000003</v>
      </c>
    </row>
    <row r="108" spans="1:9" x14ac:dyDescent="0.25">
      <c r="A108" s="21" t="s">
        <v>15</v>
      </c>
      <c r="B108" s="21" t="s">
        <v>16</v>
      </c>
      <c r="C108" s="21" t="s">
        <v>17</v>
      </c>
      <c r="D108" s="21" t="s">
        <v>18</v>
      </c>
      <c r="E108" s="21" t="s">
        <v>19</v>
      </c>
      <c r="F108" s="21" t="s">
        <v>20</v>
      </c>
      <c r="G108" s="21" t="s">
        <v>21</v>
      </c>
      <c r="H108" s="21" t="s">
        <v>22</v>
      </c>
      <c r="I108" s="21" t="s">
        <v>23</v>
      </c>
    </row>
    <row r="109" spans="1:9" x14ac:dyDescent="0.25">
      <c r="A109" s="11" t="s">
        <v>65</v>
      </c>
      <c r="B109" s="13" t="s">
        <v>66</v>
      </c>
      <c r="C109" s="14">
        <v>1</v>
      </c>
      <c r="D109" s="14">
        <v>1</v>
      </c>
      <c r="E109" s="14">
        <v>1</v>
      </c>
      <c r="F109" s="14">
        <v>1</v>
      </c>
      <c r="G109" s="14">
        <v>1</v>
      </c>
      <c r="H109" s="14">
        <v>1</v>
      </c>
      <c r="I109" s="14">
        <v>402605.32</v>
      </c>
    </row>
    <row r="110" spans="1:9" x14ac:dyDescent="0.25">
      <c r="A110" s="11" t="s">
        <v>69</v>
      </c>
      <c r="B110" s="13" t="s">
        <v>70</v>
      </c>
      <c r="C110" s="14">
        <v>1</v>
      </c>
      <c r="D110" s="14">
        <v>1</v>
      </c>
      <c r="E110" s="14">
        <v>1</v>
      </c>
      <c r="F110" s="14">
        <v>1</v>
      </c>
      <c r="G110" s="14">
        <v>1</v>
      </c>
      <c r="H110" s="14">
        <v>1</v>
      </c>
      <c r="I110" s="14">
        <v>314111.46999999997</v>
      </c>
    </row>
    <row r="111" spans="1:9" x14ac:dyDescent="0.25">
      <c r="A111" s="11" t="s">
        <v>71</v>
      </c>
      <c r="B111" s="13" t="s">
        <v>72</v>
      </c>
      <c r="C111" s="14">
        <v>1</v>
      </c>
      <c r="D111" s="14">
        <v>1</v>
      </c>
      <c r="E111" s="14">
        <v>1</v>
      </c>
      <c r="F111" s="14">
        <v>1</v>
      </c>
      <c r="G111" s="14">
        <v>1</v>
      </c>
      <c r="H111" s="14">
        <v>1</v>
      </c>
      <c r="I111" s="14">
        <v>233162.38</v>
      </c>
    </row>
    <row r="112" spans="1:9" x14ac:dyDescent="0.25">
      <c r="A112" s="11" t="s">
        <v>77</v>
      </c>
      <c r="B112" s="13" t="s">
        <v>78</v>
      </c>
      <c r="C112" s="14">
        <v>1</v>
      </c>
      <c r="D112" s="14">
        <v>1</v>
      </c>
      <c r="E112" s="14">
        <v>1</v>
      </c>
      <c r="F112" s="14">
        <v>1</v>
      </c>
      <c r="G112" s="14">
        <v>1</v>
      </c>
      <c r="H112" s="14">
        <v>1</v>
      </c>
      <c r="I112" s="14">
        <v>262838.64</v>
      </c>
    </row>
    <row r="113" spans="1:9" x14ac:dyDescent="0.25">
      <c r="A113" s="11" t="s">
        <v>81</v>
      </c>
      <c r="B113" s="13" t="s">
        <v>82</v>
      </c>
      <c r="C113" s="14">
        <v>1</v>
      </c>
      <c r="D113" s="14">
        <v>1</v>
      </c>
      <c r="E113" s="14">
        <v>1</v>
      </c>
      <c r="F113" s="14">
        <v>1</v>
      </c>
      <c r="G113" s="14">
        <v>1</v>
      </c>
      <c r="H113" s="14">
        <v>1</v>
      </c>
      <c r="I113" s="14">
        <v>-4500</v>
      </c>
    </row>
    <row r="114" spans="1:9" x14ac:dyDescent="0.25">
      <c r="A114" s="11" t="s">
        <v>202</v>
      </c>
      <c r="B114" s="13" t="s">
        <v>203</v>
      </c>
      <c r="C114" s="14">
        <v>1</v>
      </c>
      <c r="D114" s="14">
        <v>1</v>
      </c>
      <c r="E114" s="14">
        <v>1</v>
      </c>
      <c r="F114" s="14">
        <v>1</v>
      </c>
      <c r="G114" s="14">
        <v>1</v>
      </c>
      <c r="H114" s="14">
        <v>1</v>
      </c>
      <c r="I114" s="14">
        <v>4663</v>
      </c>
    </row>
    <row r="115" spans="1:9" x14ac:dyDescent="0.25">
      <c r="A115" s="11" t="s">
        <v>204</v>
      </c>
      <c r="B115" s="13" t="s">
        <v>205</v>
      </c>
      <c r="C115" s="14">
        <v>1</v>
      </c>
      <c r="D115" s="14">
        <v>1</v>
      </c>
      <c r="E115" s="14">
        <v>1</v>
      </c>
      <c r="F115" s="14">
        <v>1</v>
      </c>
      <c r="G115" s="14">
        <v>1</v>
      </c>
      <c r="H115" s="14">
        <v>1</v>
      </c>
      <c r="I115" s="14">
        <v>854363.14999999991</v>
      </c>
    </row>
    <row r="116" spans="1:9" x14ac:dyDescent="0.25">
      <c r="A116" s="11" t="s">
        <v>206</v>
      </c>
      <c r="B116" s="13" t="s">
        <v>207</v>
      </c>
      <c r="C116" s="14">
        <v>1</v>
      </c>
      <c r="D116" s="14">
        <v>1</v>
      </c>
      <c r="E116" s="14">
        <v>1</v>
      </c>
      <c r="F116" s="14">
        <v>1</v>
      </c>
      <c r="G116" s="14">
        <v>1</v>
      </c>
      <c r="H116" s="14">
        <v>1</v>
      </c>
      <c r="I116" s="14">
        <v>432225.11000000004</v>
      </c>
    </row>
    <row r="117" spans="1:9" x14ac:dyDescent="0.25">
      <c r="A117" s="11" t="s">
        <v>212</v>
      </c>
      <c r="B117" s="13" t="s">
        <v>213</v>
      </c>
      <c r="C117" s="14">
        <v>1</v>
      </c>
      <c r="D117" s="14">
        <v>1</v>
      </c>
      <c r="E117" s="14">
        <v>1</v>
      </c>
      <c r="F117" s="14">
        <v>1</v>
      </c>
      <c r="G117" s="14">
        <v>1</v>
      </c>
      <c r="H117" s="14">
        <v>1</v>
      </c>
      <c r="I117" s="14">
        <v>217784.58000000002</v>
      </c>
    </row>
    <row r="118" spans="1:9" x14ac:dyDescent="0.25">
      <c r="A118" s="11" t="s">
        <v>216</v>
      </c>
      <c r="B118" s="13" t="s">
        <v>217</v>
      </c>
      <c r="C118" s="14">
        <v>1</v>
      </c>
      <c r="D118" s="14">
        <v>1</v>
      </c>
      <c r="E118" s="14">
        <v>1</v>
      </c>
      <c r="F118" s="14">
        <v>1</v>
      </c>
      <c r="G118" s="14">
        <v>1</v>
      </c>
      <c r="H118" s="14">
        <v>1</v>
      </c>
      <c r="I118" s="14">
        <v>380635.68999999994</v>
      </c>
    </row>
    <row r="119" spans="1:9" x14ac:dyDescent="0.25">
      <c r="A119" s="11" t="s">
        <v>218</v>
      </c>
      <c r="B119" s="13" t="s">
        <v>219</v>
      </c>
      <c r="C119" s="14">
        <v>1</v>
      </c>
      <c r="D119" s="14">
        <v>1</v>
      </c>
      <c r="E119" s="14">
        <v>1</v>
      </c>
      <c r="F119" s="14">
        <v>1</v>
      </c>
      <c r="G119" s="14">
        <v>1</v>
      </c>
      <c r="H119" s="14">
        <v>1</v>
      </c>
      <c r="I119" s="14">
        <v>2013405.1500000001</v>
      </c>
    </row>
    <row r="120" spans="1:9" x14ac:dyDescent="0.25">
      <c r="A120" s="11" t="s">
        <v>222</v>
      </c>
      <c r="B120" s="13" t="s">
        <v>223</v>
      </c>
      <c r="C120" s="14">
        <v>1</v>
      </c>
      <c r="D120" s="14">
        <v>1</v>
      </c>
      <c r="E120" s="14">
        <v>1</v>
      </c>
      <c r="F120" s="14">
        <v>1</v>
      </c>
      <c r="G120" s="14">
        <v>1</v>
      </c>
      <c r="H120" s="14">
        <v>1</v>
      </c>
      <c r="I120" s="14">
        <v>-14979.11</v>
      </c>
    </row>
    <row r="121" spans="1:9" x14ac:dyDescent="0.25">
      <c r="A121" s="11" t="s">
        <v>224</v>
      </c>
      <c r="B121" s="13" t="s">
        <v>225</v>
      </c>
      <c r="C121" s="14">
        <v>1</v>
      </c>
      <c r="D121" s="14">
        <v>1</v>
      </c>
      <c r="E121" s="14">
        <v>1</v>
      </c>
      <c r="F121" s="14">
        <v>1</v>
      </c>
      <c r="G121" s="14">
        <v>1</v>
      </c>
      <c r="H121" s="14">
        <v>1</v>
      </c>
      <c r="I121" s="14">
        <v>-3500</v>
      </c>
    </row>
    <row r="122" spans="1:9" x14ac:dyDescent="0.25">
      <c r="A122" s="11" t="s">
        <v>228</v>
      </c>
      <c r="B122" s="13" t="s">
        <v>229</v>
      </c>
      <c r="C122" s="14">
        <v>1</v>
      </c>
      <c r="D122" s="14">
        <v>1</v>
      </c>
      <c r="E122" s="14">
        <v>1</v>
      </c>
      <c r="F122" s="14">
        <v>1</v>
      </c>
      <c r="G122" s="14">
        <v>1</v>
      </c>
      <c r="H122" s="14">
        <v>1</v>
      </c>
      <c r="I122" s="14">
        <v>713958.71000000008</v>
      </c>
    </row>
    <row r="123" spans="1:9" x14ac:dyDescent="0.25">
      <c r="A123" s="11" t="s">
        <v>232</v>
      </c>
      <c r="B123" s="13" t="s">
        <v>233</v>
      </c>
      <c r="C123" s="14">
        <v>1</v>
      </c>
      <c r="D123" s="14">
        <v>1</v>
      </c>
      <c r="E123" s="14">
        <v>1</v>
      </c>
      <c r="F123" s="14">
        <v>1</v>
      </c>
      <c r="G123" s="14">
        <v>1</v>
      </c>
      <c r="H123" s="14">
        <v>1</v>
      </c>
      <c r="I123" s="14">
        <v>-1438</v>
      </c>
    </row>
    <row r="124" spans="1:9" x14ac:dyDescent="0.25">
      <c r="A124" s="11" t="s">
        <v>240</v>
      </c>
      <c r="B124" s="13" t="s">
        <v>241</v>
      </c>
      <c r="C124" s="14">
        <v>1</v>
      </c>
      <c r="D124" s="14">
        <v>1</v>
      </c>
      <c r="E124" s="14">
        <v>1</v>
      </c>
      <c r="F124" s="14">
        <v>1</v>
      </c>
      <c r="G124" s="14">
        <v>1</v>
      </c>
      <c r="H124" s="14">
        <v>1</v>
      </c>
      <c r="I124" s="14">
        <v>92153.63</v>
      </c>
    </row>
    <row r="125" spans="1:9" x14ac:dyDescent="0.25">
      <c r="A125" s="11" t="s">
        <v>272</v>
      </c>
      <c r="B125" s="13" t="s">
        <v>273</v>
      </c>
      <c r="C125" s="14">
        <v>1</v>
      </c>
      <c r="D125" s="14">
        <v>1</v>
      </c>
      <c r="E125" s="14">
        <v>1</v>
      </c>
      <c r="F125" s="14">
        <v>1</v>
      </c>
      <c r="G125" s="14">
        <v>1</v>
      </c>
      <c r="H125" s="14">
        <v>1</v>
      </c>
      <c r="I125" s="14">
        <v>-329</v>
      </c>
    </row>
    <row r="126" spans="1:9" x14ac:dyDescent="0.25">
      <c r="A126" s="11" t="s">
        <v>288</v>
      </c>
      <c r="B126" s="13" t="s">
        <v>289</v>
      </c>
      <c r="C126" s="14">
        <v>1</v>
      </c>
      <c r="D126" s="14">
        <v>1</v>
      </c>
      <c r="E126" s="14">
        <v>1</v>
      </c>
      <c r="F126" s="14">
        <v>1</v>
      </c>
      <c r="G126" s="14">
        <v>1</v>
      </c>
      <c r="H126" s="14">
        <v>1</v>
      </c>
      <c r="I126" s="14">
        <v>222740</v>
      </c>
    </row>
    <row r="127" spans="1:9" x14ac:dyDescent="0.25">
      <c r="A127" s="11" t="s">
        <v>290</v>
      </c>
      <c r="B127" s="13" t="s">
        <v>291</v>
      </c>
      <c r="C127" s="14">
        <v>1</v>
      </c>
      <c r="D127" s="14">
        <v>1</v>
      </c>
      <c r="E127" s="14">
        <v>1</v>
      </c>
      <c r="F127" s="14">
        <v>1</v>
      </c>
      <c r="G127" s="14">
        <v>1</v>
      </c>
      <c r="H127" s="14">
        <v>1</v>
      </c>
      <c r="I127" s="14">
        <v>1032998.16</v>
      </c>
    </row>
    <row r="128" spans="1:9" x14ac:dyDescent="0.25">
      <c r="A128" s="11" t="s">
        <v>292</v>
      </c>
      <c r="B128" s="13" t="s">
        <v>293</v>
      </c>
      <c r="C128" s="14">
        <v>1</v>
      </c>
      <c r="D128" s="14">
        <v>1</v>
      </c>
      <c r="E128" s="14">
        <v>1</v>
      </c>
      <c r="F128" s="14">
        <v>1</v>
      </c>
      <c r="G128" s="14">
        <v>1</v>
      </c>
      <c r="H128" s="14">
        <v>1</v>
      </c>
      <c r="I128" s="14">
        <v>515518.81</v>
      </c>
    </row>
    <row r="129" spans="1:9" x14ac:dyDescent="0.25">
      <c r="A129" s="11" t="s">
        <v>294</v>
      </c>
      <c r="B129" s="13" t="s">
        <v>295</v>
      </c>
      <c r="C129" s="14">
        <v>1</v>
      </c>
      <c r="D129" s="14">
        <v>1</v>
      </c>
      <c r="E129" s="14">
        <v>1</v>
      </c>
      <c r="F129" s="14">
        <v>1</v>
      </c>
      <c r="G129" s="14">
        <v>1</v>
      </c>
      <c r="H129" s="14">
        <v>1</v>
      </c>
      <c r="I129" s="14">
        <v>691856.92</v>
      </c>
    </row>
    <row r="130" spans="1:9" x14ac:dyDescent="0.25">
      <c r="A130" s="11" t="s">
        <v>296</v>
      </c>
      <c r="B130" s="13" t="s">
        <v>297</v>
      </c>
      <c r="C130" s="14">
        <v>1</v>
      </c>
      <c r="D130" s="14">
        <v>1</v>
      </c>
      <c r="E130" s="14">
        <v>1</v>
      </c>
      <c r="F130" s="14">
        <v>1</v>
      </c>
      <c r="G130" s="14">
        <v>1</v>
      </c>
      <c r="H130" s="14">
        <v>1</v>
      </c>
      <c r="I130" s="14">
        <v>217067.4</v>
      </c>
    </row>
    <row r="131" spans="1:9" x14ac:dyDescent="0.25">
      <c r="A131" s="11" t="s">
        <v>300</v>
      </c>
      <c r="B131" s="13" t="s">
        <v>301</v>
      </c>
      <c r="C131" s="14">
        <v>1</v>
      </c>
      <c r="D131" s="14">
        <v>1</v>
      </c>
      <c r="E131" s="14">
        <v>1</v>
      </c>
      <c r="F131" s="14">
        <v>1</v>
      </c>
      <c r="G131" s="14">
        <v>1</v>
      </c>
      <c r="H131" s="14">
        <v>1</v>
      </c>
      <c r="I131" s="14">
        <v>148321.87</v>
      </c>
    </row>
    <row r="132" spans="1:9" x14ac:dyDescent="0.25">
      <c r="A132" s="11" t="s">
        <v>304</v>
      </c>
      <c r="B132" s="13" t="s">
        <v>305</v>
      </c>
      <c r="C132" s="14">
        <v>1</v>
      </c>
      <c r="D132" s="14">
        <v>1</v>
      </c>
      <c r="E132" s="14">
        <v>1</v>
      </c>
      <c r="F132" s="14">
        <v>1</v>
      </c>
      <c r="G132" s="14">
        <v>1</v>
      </c>
      <c r="H132" s="14">
        <v>1</v>
      </c>
      <c r="I132" s="14">
        <v>1003317.8</v>
      </c>
    </row>
    <row r="133" spans="1:9" x14ac:dyDescent="0.25">
      <c r="A133" s="11" t="s">
        <v>308</v>
      </c>
      <c r="B133" s="13" t="s">
        <v>309</v>
      </c>
      <c r="C133" s="14">
        <v>1</v>
      </c>
      <c r="D133" s="14">
        <v>1</v>
      </c>
      <c r="E133" s="14">
        <v>1</v>
      </c>
      <c r="F133" s="14">
        <v>1</v>
      </c>
      <c r="G133" s="14">
        <v>1</v>
      </c>
      <c r="H133" s="14">
        <v>1</v>
      </c>
      <c r="I133" s="14">
        <v>-127248.32000000001</v>
      </c>
    </row>
    <row r="134" spans="1:9" x14ac:dyDescent="0.25">
      <c r="A134" s="11" t="s">
        <v>310</v>
      </c>
      <c r="B134" s="13" t="s">
        <v>311</v>
      </c>
      <c r="C134" s="14">
        <v>1</v>
      </c>
      <c r="D134" s="14">
        <v>1</v>
      </c>
      <c r="E134" s="14">
        <v>1</v>
      </c>
      <c r="F134" s="14">
        <v>1</v>
      </c>
      <c r="G134" s="14">
        <v>1</v>
      </c>
      <c r="H134" s="14">
        <v>1</v>
      </c>
      <c r="I134" s="14">
        <v>1052644.9300000002</v>
      </c>
    </row>
    <row r="135" spans="1:9" x14ac:dyDescent="0.25">
      <c r="A135" s="11" t="s">
        <v>314</v>
      </c>
      <c r="B135" s="13" t="s">
        <v>315</v>
      </c>
      <c r="C135" s="14">
        <v>1</v>
      </c>
      <c r="D135" s="14">
        <v>1</v>
      </c>
      <c r="E135" s="14">
        <v>1</v>
      </c>
      <c r="F135" s="14">
        <v>1</v>
      </c>
      <c r="G135" s="14">
        <v>1</v>
      </c>
      <c r="H135" s="14">
        <v>1</v>
      </c>
      <c r="I135" s="14">
        <v>240364.38</v>
      </c>
    </row>
    <row r="136" spans="1:9" x14ac:dyDescent="0.25">
      <c r="A136" s="11" t="s">
        <v>318</v>
      </c>
      <c r="B136" s="13" t="s">
        <v>319</v>
      </c>
      <c r="C136" s="14">
        <v>1</v>
      </c>
      <c r="D136" s="14">
        <v>1</v>
      </c>
      <c r="E136" s="14">
        <v>1</v>
      </c>
      <c r="F136" s="14">
        <v>1</v>
      </c>
      <c r="G136" s="14">
        <v>1</v>
      </c>
      <c r="H136" s="14">
        <v>1</v>
      </c>
      <c r="I136" s="14">
        <v>347622.36000000004</v>
      </c>
    </row>
    <row r="137" spans="1:9" x14ac:dyDescent="0.25">
      <c r="A137" s="11" t="s">
        <v>322</v>
      </c>
      <c r="B137" s="13" t="s">
        <v>323</v>
      </c>
      <c r="C137" s="14">
        <v>1</v>
      </c>
      <c r="D137" s="14">
        <v>1</v>
      </c>
      <c r="E137" s="14">
        <v>1</v>
      </c>
      <c r="F137" s="14">
        <v>1</v>
      </c>
      <c r="G137" s="14">
        <v>1</v>
      </c>
      <c r="H137" s="14">
        <v>1</v>
      </c>
      <c r="I137" s="14">
        <v>21497.42</v>
      </c>
    </row>
    <row r="138" spans="1:9" x14ac:dyDescent="0.25">
      <c r="A138" s="11" t="s">
        <v>326</v>
      </c>
      <c r="B138" s="13" t="s">
        <v>327</v>
      </c>
      <c r="C138" s="14">
        <v>1</v>
      </c>
      <c r="D138" s="14">
        <v>1</v>
      </c>
      <c r="E138" s="14">
        <v>1</v>
      </c>
      <c r="F138" s="14">
        <v>1</v>
      </c>
      <c r="G138" s="14">
        <v>1</v>
      </c>
      <c r="H138" s="14">
        <v>1</v>
      </c>
      <c r="I138" s="14">
        <v>601653.14</v>
      </c>
    </row>
    <row r="139" spans="1:9" x14ac:dyDescent="0.25">
      <c r="A139" s="11" t="s">
        <v>330</v>
      </c>
      <c r="B139" s="13" t="s">
        <v>331</v>
      </c>
      <c r="C139" s="14">
        <v>1</v>
      </c>
      <c r="D139" s="14">
        <v>1</v>
      </c>
      <c r="E139" s="14">
        <v>1</v>
      </c>
      <c r="F139" s="14">
        <v>1</v>
      </c>
      <c r="G139" s="14">
        <v>1</v>
      </c>
      <c r="H139" s="14">
        <v>1</v>
      </c>
      <c r="I139" s="14">
        <v>18810.98</v>
      </c>
    </row>
    <row r="140" spans="1:9" x14ac:dyDescent="0.25">
      <c r="A140" s="11" t="s">
        <v>332</v>
      </c>
      <c r="B140" s="13" t="s">
        <v>333</v>
      </c>
      <c r="C140" s="14">
        <v>1</v>
      </c>
      <c r="D140" s="14">
        <v>1</v>
      </c>
      <c r="E140" s="14">
        <v>1</v>
      </c>
      <c r="F140" s="14">
        <v>1</v>
      </c>
      <c r="G140" s="14">
        <v>1</v>
      </c>
      <c r="H140" s="14">
        <v>1</v>
      </c>
      <c r="I140" s="14">
        <v>1288507.2200000002</v>
      </c>
    </row>
    <row r="141" spans="1:9" x14ac:dyDescent="0.25">
      <c r="A141" s="11" t="s">
        <v>334</v>
      </c>
      <c r="B141" s="13" t="s">
        <v>335</v>
      </c>
      <c r="C141" s="14">
        <v>1</v>
      </c>
      <c r="D141" s="14">
        <v>1</v>
      </c>
      <c r="E141" s="14">
        <v>1</v>
      </c>
      <c r="F141" s="14">
        <v>1</v>
      </c>
      <c r="G141" s="14">
        <v>1</v>
      </c>
      <c r="H141" s="14">
        <v>1</v>
      </c>
      <c r="I141" s="14">
        <v>663845.31999999995</v>
      </c>
    </row>
    <row r="142" spans="1:9" x14ac:dyDescent="0.25">
      <c r="A142" s="11" t="s">
        <v>336</v>
      </c>
      <c r="B142" s="13" t="s">
        <v>337</v>
      </c>
      <c r="C142" s="14">
        <v>1</v>
      </c>
      <c r="D142" s="14">
        <v>1</v>
      </c>
      <c r="E142" s="14">
        <v>1</v>
      </c>
      <c r="F142" s="14">
        <v>1</v>
      </c>
      <c r="G142" s="14">
        <v>1</v>
      </c>
      <c r="H142" s="14">
        <v>1</v>
      </c>
      <c r="I142" s="14">
        <v>707387.86</v>
      </c>
    </row>
    <row r="143" spans="1:9" x14ac:dyDescent="0.25">
      <c r="A143" s="11" t="s">
        <v>338</v>
      </c>
      <c r="B143" s="13" t="s">
        <v>339</v>
      </c>
      <c r="C143" s="14">
        <v>1</v>
      </c>
      <c r="D143" s="14">
        <v>1</v>
      </c>
      <c r="E143" s="14">
        <v>1</v>
      </c>
      <c r="F143" s="14">
        <v>1</v>
      </c>
      <c r="G143" s="14">
        <v>1</v>
      </c>
      <c r="H143" s="14">
        <v>1</v>
      </c>
      <c r="I143" s="14">
        <v>18144.41</v>
      </c>
    </row>
    <row r="144" spans="1:9" x14ac:dyDescent="0.25">
      <c r="A144" s="11" t="s">
        <v>340</v>
      </c>
      <c r="B144" s="13" t="s">
        <v>341</v>
      </c>
      <c r="C144" s="14">
        <v>1</v>
      </c>
      <c r="D144" s="14">
        <v>1</v>
      </c>
      <c r="E144" s="14">
        <v>1</v>
      </c>
      <c r="F144" s="14">
        <v>1</v>
      </c>
      <c r="G144" s="14">
        <v>1</v>
      </c>
      <c r="H144" s="14">
        <v>1</v>
      </c>
      <c r="I144" s="14">
        <v>-2948.28</v>
      </c>
    </row>
    <row r="145" spans="1:9" x14ac:dyDescent="0.25">
      <c r="A145" s="11" t="s">
        <v>67</v>
      </c>
      <c r="B145" s="13" t="s">
        <v>68</v>
      </c>
      <c r="C145" s="14">
        <v>1</v>
      </c>
      <c r="D145" s="14">
        <v>1</v>
      </c>
      <c r="E145" s="14">
        <v>1</v>
      </c>
      <c r="F145" s="14">
        <v>1</v>
      </c>
      <c r="G145" s="14">
        <v>1</v>
      </c>
      <c r="H145" s="14">
        <v>1</v>
      </c>
      <c r="I145" s="14">
        <v>701774.32</v>
      </c>
    </row>
    <row r="146" spans="1:9" x14ac:dyDescent="0.25">
      <c r="B146" s="62" t="s">
        <v>696</v>
      </c>
      <c r="C146" s="61">
        <f>SUM(C109:C145)</f>
        <v>37</v>
      </c>
      <c r="D146" s="61">
        <f t="shared" ref="D146:I146" si="3">SUM(D109:D145)</f>
        <v>37</v>
      </c>
      <c r="E146" s="61">
        <f t="shared" si="3"/>
        <v>37</v>
      </c>
      <c r="F146" s="61">
        <f t="shared" si="3"/>
        <v>37</v>
      </c>
      <c r="G146" s="61">
        <f t="shared" si="3"/>
        <v>37</v>
      </c>
      <c r="H146" s="61">
        <f t="shared" si="3"/>
        <v>37</v>
      </c>
      <c r="I146" s="61">
        <f t="shared" si="3"/>
        <v>15261037.420000002</v>
      </c>
    </row>
  </sheetData>
  <mergeCells count="3">
    <mergeCell ref="A1:I1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pane ySplit="6" topLeftCell="A31" activePane="bottomLeft" state="frozen"/>
      <selection activeCell="F24" sqref="F24"/>
      <selection pane="bottomLeft" activeCell="G7" sqref="G7"/>
    </sheetView>
  </sheetViews>
  <sheetFormatPr defaultRowHeight="15" x14ac:dyDescent="0.25"/>
  <cols>
    <col min="1" max="1" width="10.140625" style="2" bestFit="1" customWidth="1"/>
    <col min="2" max="2" width="30.28515625" customWidth="1"/>
    <col min="3" max="3" width="12.85546875" style="7" customWidth="1"/>
    <col min="4" max="4" width="15.28515625" style="7" bestFit="1" customWidth="1"/>
    <col min="5" max="5" width="13.28515625" style="7" customWidth="1"/>
    <col min="6" max="6" width="14.28515625" style="7" bestFit="1" customWidth="1"/>
    <col min="7" max="7" width="15" style="7" bestFit="1" customWidth="1"/>
    <col min="8" max="8" width="14.85546875" style="7" bestFit="1" customWidth="1"/>
    <col min="9" max="9" width="15.28515625" style="7" bestFit="1" customWidth="1"/>
    <col min="10" max="10" width="8.85546875" style="2"/>
    <col min="11" max="11" width="13.7109375" style="2" customWidth="1"/>
  </cols>
  <sheetData>
    <row r="1" spans="1:11" ht="21" x14ac:dyDescent="0.4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3" spans="1:11" ht="18" x14ac:dyDescent="0.35">
      <c r="A3" s="71" t="s">
        <v>670</v>
      </c>
      <c r="B3" s="71"/>
      <c r="C3" s="71"/>
      <c r="D3" s="71"/>
      <c r="E3" s="71"/>
      <c r="F3" s="71"/>
      <c r="G3" s="71"/>
      <c r="H3" s="71"/>
      <c r="I3" s="71"/>
    </row>
    <row r="4" spans="1:11" ht="18" x14ac:dyDescent="0.35">
      <c r="A4" s="72" t="s">
        <v>682</v>
      </c>
      <c r="B4" s="72"/>
      <c r="C4" s="72"/>
      <c r="D4" s="72"/>
      <c r="E4" s="72"/>
      <c r="F4" s="72"/>
      <c r="G4" s="72"/>
      <c r="H4" s="72"/>
      <c r="I4" s="72"/>
    </row>
    <row r="5" spans="1:11" ht="18" x14ac:dyDescent="0.35">
      <c r="A5" s="20"/>
      <c r="B5" s="20"/>
      <c r="C5" s="20"/>
      <c r="D5" s="20"/>
      <c r="E5" s="20"/>
      <c r="F5" s="20"/>
      <c r="G5" s="20"/>
      <c r="H5" s="20"/>
      <c r="I5" s="20"/>
    </row>
    <row r="6" spans="1:11" ht="14.45" x14ac:dyDescent="0.3">
      <c r="A6" s="21" t="s">
        <v>15</v>
      </c>
      <c r="B6" s="21" t="s">
        <v>16</v>
      </c>
      <c r="C6" s="21" t="s">
        <v>17</v>
      </c>
      <c r="D6" s="21" t="s">
        <v>18</v>
      </c>
      <c r="E6" s="21" t="s">
        <v>19</v>
      </c>
      <c r="F6" s="21" t="s">
        <v>20</v>
      </c>
      <c r="G6" s="21" t="s">
        <v>21</v>
      </c>
      <c r="H6" s="21" t="s">
        <v>22</v>
      </c>
      <c r="I6" s="21" t="s">
        <v>23</v>
      </c>
      <c r="J6" s="12" t="s">
        <v>655</v>
      </c>
      <c r="K6" s="12" t="s">
        <v>658</v>
      </c>
    </row>
    <row r="7" spans="1:11" ht="14.45" x14ac:dyDescent="0.3">
      <c r="A7" s="11" t="s">
        <v>30</v>
      </c>
      <c r="B7" s="13" t="s">
        <v>31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f t="shared" ref="I7:I24" si="0">SUM(C7:H7)</f>
        <v>6</v>
      </c>
      <c r="J7" s="15" t="str">
        <f t="shared" ref="J7:J24" si="1">MID(A7,2,1)</f>
        <v>E</v>
      </c>
      <c r="K7" s="15" t="s">
        <v>659</v>
      </c>
    </row>
    <row r="8" spans="1:11" ht="14.45" x14ac:dyDescent="0.3">
      <c r="A8" s="11" t="s">
        <v>32</v>
      </c>
      <c r="B8" s="13" t="s">
        <v>33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f t="shared" si="0"/>
        <v>6</v>
      </c>
      <c r="J8" s="15" t="str">
        <f t="shared" si="1"/>
        <v>E</v>
      </c>
      <c r="K8" s="15" t="s">
        <v>659</v>
      </c>
    </row>
    <row r="9" spans="1:11" ht="14.45" x14ac:dyDescent="0.3">
      <c r="A9" s="11" t="s">
        <v>34</v>
      </c>
      <c r="B9" s="13" t="s">
        <v>35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f t="shared" si="0"/>
        <v>6</v>
      </c>
      <c r="J9" s="15" t="str">
        <f t="shared" si="1"/>
        <v>E</v>
      </c>
      <c r="K9" s="15" t="s">
        <v>659</v>
      </c>
    </row>
    <row r="10" spans="1:11" ht="14.45" x14ac:dyDescent="0.3">
      <c r="A10" s="11" t="s">
        <v>36</v>
      </c>
      <c r="B10" s="13" t="s">
        <v>33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f t="shared" si="0"/>
        <v>6</v>
      </c>
      <c r="J10" s="15" t="str">
        <f t="shared" si="1"/>
        <v>E</v>
      </c>
      <c r="K10" s="15" t="s">
        <v>659</v>
      </c>
    </row>
    <row r="11" spans="1:11" ht="14.45" x14ac:dyDescent="0.3">
      <c r="A11" s="11" t="s">
        <v>37</v>
      </c>
      <c r="B11" s="13" t="s">
        <v>38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f t="shared" si="0"/>
        <v>6</v>
      </c>
      <c r="J11" s="15" t="str">
        <f t="shared" si="1"/>
        <v>E</v>
      </c>
      <c r="K11" s="15" t="s">
        <v>659</v>
      </c>
    </row>
    <row r="12" spans="1:11" ht="14.45" x14ac:dyDescent="0.3">
      <c r="A12" s="11" t="s">
        <v>43</v>
      </c>
      <c r="B12" s="13" t="s">
        <v>44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f t="shared" si="0"/>
        <v>6</v>
      </c>
      <c r="J12" s="15" t="str">
        <f t="shared" si="1"/>
        <v>E</v>
      </c>
      <c r="K12" s="15" t="s">
        <v>659</v>
      </c>
    </row>
    <row r="13" spans="1:11" ht="14.45" x14ac:dyDescent="0.3">
      <c r="A13" s="11" t="s">
        <v>45</v>
      </c>
      <c r="B13" s="13" t="s">
        <v>46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f t="shared" si="0"/>
        <v>6</v>
      </c>
      <c r="J13" s="15" t="str">
        <f t="shared" si="1"/>
        <v>E</v>
      </c>
      <c r="K13" s="15" t="s">
        <v>659</v>
      </c>
    </row>
    <row r="14" spans="1:11" ht="14.45" x14ac:dyDescent="0.3">
      <c r="A14" s="11" t="s">
        <v>47</v>
      </c>
      <c r="B14" s="13" t="s">
        <v>48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f t="shared" si="0"/>
        <v>6</v>
      </c>
      <c r="J14" s="15" t="str">
        <f t="shared" si="1"/>
        <v>E</v>
      </c>
      <c r="K14" s="15" t="s">
        <v>659</v>
      </c>
    </row>
    <row r="15" spans="1:11" ht="14.45" x14ac:dyDescent="0.3">
      <c r="A15" s="11" t="s">
        <v>49</v>
      </c>
      <c r="B15" s="13" t="s">
        <v>50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f t="shared" si="0"/>
        <v>6</v>
      </c>
      <c r="J15" s="15" t="str">
        <f t="shared" si="1"/>
        <v>E</v>
      </c>
      <c r="K15" s="15" t="s">
        <v>659</v>
      </c>
    </row>
    <row r="16" spans="1:11" ht="14.45" x14ac:dyDescent="0.3">
      <c r="A16" s="11" t="s">
        <v>51</v>
      </c>
      <c r="B16" s="13" t="s">
        <v>52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f t="shared" si="0"/>
        <v>6</v>
      </c>
      <c r="J16" s="15" t="str">
        <f t="shared" si="1"/>
        <v>E</v>
      </c>
      <c r="K16" s="15" t="s">
        <v>659</v>
      </c>
    </row>
    <row r="17" spans="1:11" ht="14.45" x14ac:dyDescent="0.3">
      <c r="A17" s="11" t="s">
        <v>53</v>
      </c>
      <c r="B17" s="13" t="s">
        <v>54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f t="shared" si="0"/>
        <v>6</v>
      </c>
      <c r="J17" s="15" t="str">
        <f t="shared" si="1"/>
        <v>E</v>
      </c>
      <c r="K17" s="15" t="s">
        <v>659</v>
      </c>
    </row>
    <row r="18" spans="1:11" ht="14.45" x14ac:dyDescent="0.3">
      <c r="A18" s="11" t="s">
        <v>55</v>
      </c>
      <c r="B18" s="13" t="s">
        <v>56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f t="shared" si="0"/>
        <v>6</v>
      </c>
      <c r="J18" s="15" t="str">
        <f t="shared" si="1"/>
        <v>E</v>
      </c>
      <c r="K18" s="15" t="s">
        <v>659</v>
      </c>
    </row>
    <row r="19" spans="1:11" ht="14.45" x14ac:dyDescent="0.3">
      <c r="A19" s="11" t="s">
        <v>57</v>
      </c>
      <c r="B19" s="13" t="s">
        <v>58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f t="shared" si="0"/>
        <v>6</v>
      </c>
      <c r="J19" s="15" t="str">
        <f t="shared" si="1"/>
        <v>E</v>
      </c>
      <c r="K19" s="15" t="s">
        <v>659</v>
      </c>
    </row>
    <row r="20" spans="1:11" ht="14.45" x14ac:dyDescent="0.3">
      <c r="A20" s="11" t="s">
        <v>59</v>
      </c>
      <c r="B20" s="13" t="s">
        <v>60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f t="shared" si="0"/>
        <v>6</v>
      </c>
      <c r="J20" s="15" t="str">
        <f t="shared" si="1"/>
        <v>E</v>
      </c>
      <c r="K20" s="15" t="s">
        <v>659</v>
      </c>
    </row>
    <row r="21" spans="1:11" ht="14.45" x14ac:dyDescent="0.3">
      <c r="A21" s="11" t="s">
        <v>61</v>
      </c>
      <c r="B21" s="13" t="s">
        <v>62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f t="shared" si="0"/>
        <v>6</v>
      </c>
      <c r="J21" s="15" t="str">
        <f t="shared" si="1"/>
        <v>E</v>
      </c>
      <c r="K21" s="15" t="s">
        <v>659</v>
      </c>
    </row>
    <row r="22" spans="1:11" ht="14.45" x14ac:dyDescent="0.3">
      <c r="A22" s="11" t="s">
        <v>150</v>
      </c>
      <c r="B22" s="13" t="s">
        <v>151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f t="shared" si="0"/>
        <v>6</v>
      </c>
      <c r="J22" s="15" t="str">
        <f t="shared" si="1"/>
        <v>E</v>
      </c>
      <c r="K22" s="15" t="s">
        <v>659</v>
      </c>
    </row>
    <row r="23" spans="1:11" ht="14.45" x14ac:dyDescent="0.3">
      <c r="A23" s="11" t="s">
        <v>154</v>
      </c>
      <c r="B23" s="13" t="s">
        <v>155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14">
        <v>1</v>
      </c>
      <c r="I23" s="14">
        <f t="shared" si="0"/>
        <v>6</v>
      </c>
      <c r="J23" s="15" t="str">
        <f t="shared" si="1"/>
        <v>E</v>
      </c>
      <c r="K23" s="15" t="s">
        <v>659</v>
      </c>
    </row>
    <row r="24" spans="1:11" thickBot="1" x14ac:dyDescent="0.35">
      <c r="A24" s="11" t="s">
        <v>158</v>
      </c>
      <c r="B24" s="13" t="s">
        <v>159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f t="shared" si="0"/>
        <v>6</v>
      </c>
      <c r="J24" s="15" t="str">
        <f t="shared" si="1"/>
        <v>E</v>
      </c>
      <c r="K24" s="15" t="s">
        <v>659</v>
      </c>
    </row>
    <row r="25" spans="1:11" thickBot="1" x14ac:dyDescent="0.35">
      <c r="A25" s="17"/>
      <c r="B25" s="18" t="s">
        <v>678</v>
      </c>
      <c r="C25" s="19">
        <f>SUM(C7:C24)</f>
        <v>18</v>
      </c>
      <c r="D25" s="19">
        <f t="shared" ref="D25:I25" si="2">SUM(D7:D24)</f>
        <v>18</v>
      </c>
      <c r="E25" s="19">
        <f t="shared" si="2"/>
        <v>18</v>
      </c>
      <c r="F25" s="19">
        <f t="shared" si="2"/>
        <v>18</v>
      </c>
      <c r="G25" s="19">
        <f t="shared" si="2"/>
        <v>18</v>
      </c>
      <c r="H25" s="19">
        <f t="shared" si="2"/>
        <v>18</v>
      </c>
      <c r="I25" s="19">
        <f t="shared" si="2"/>
        <v>108</v>
      </c>
      <c r="J25" s="15"/>
      <c r="K25" s="15"/>
    </row>
    <row r="26" spans="1:11" ht="14.45" x14ac:dyDescent="0.3">
      <c r="A26" s="11" t="s">
        <v>117</v>
      </c>
      <c r="B26" s="13" t="s">
        <v>118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14">
        <v>1</v>
      </c>
      <c r="I26" s="14">
        <f>SUM(C26:H26)</f>
        <v>6</v>
      </c>
      <c r="J26" s="15" t="str">
        <f>MID(A26,2,1)</f>
        <v>W</v>
      </c>
      <c r="K26" s="15" t="s">
        <v>659</v>
      </c>
    </row>
    <row r="27" spans="1:11" ht="14.45" x14ac:dyDescent="0.3">
      <c r="A27" s="11" t="s">
        <v>119</v>
      </c>
      <c r="B27" s="13" t="s">
        <v>120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14">
        <v>1</v>
      </c>
      <c r="I27" s="14">
        <f>SUM(C27:H27)</f>
        <v>6</v>
      </c>
      <c r="J27" s="15" t="str">
        <f>MID(A27,2,1)</f>
        <v>W</v>
      </c>
      <c r="K27" s="15" t="s">
        <v>659</v>
      </c>
    </row>
    <row r="28" spans="1:11" ht="14.45" x14ac:dyDescent="0.3">
      <c r="A28" s="11" t="s">
        <v>129</v>
      </c>
      <c r="B28" s="13" t="s">
        <v>130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14">
        <v>1</v>
      </c>
      <c r="I28" s="14">
        <f>SUM(C28:H28)</f>
        <v>6</v>
      </c>
      <c r="J28" s="15" t="str">
        <f>MID(A28,2,1)</f>
        <v>W</v>
      </c>
      <c r="K28" s="15" t="s">
        <v>659</v>
      </c>
    </row>
    <row r="29" spans="1:11" ht="14.45" x14ac:dyDescent="0.3">
      <c r="A29" s="11" t="s">
        <v>131</v>
      </c>
      <c r="B29" s="13" t="s">
        <v>132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14">
        <v>1</v>
      </c>
      <c r="I29" s="14">
        <f>SUM(C29:H29)</f>
        <v>6</v>
      </c>
      <c r="J29" s="15" t="str">
        <f>MID(A29,2,1)</f>
        <v>W</v>
      </c>
      <c r="K29" s="15" t="s">
        <v>659</v>
      </c>
    </row>
    <row r="30" spans="1:11" thickBot="1" x14ac:dyDescent="0.35">
      <c r="A30" s="11" t="s">
        <v>133</v>
      </c>
      <c r="B30" s="13" t="s">
        <v>134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14">
        <v>1</v>
      </c>
      <c r="I30" s="14">
        <f>SUM(C30:H30)</f>
        <v>6</v>
      </c>
      <c r="J30" s="15" t="str">
        <f>MID(A30,2,1)</f>
        <v>W</v>
      </c>
      <c r="K30" s="15" t="s">
        <v>659</v>
      </c>
    </row>
    <row r="31" spans="1:11" thickBot="1" x14ac:dyDescent="0.35">
      <c r="A31" s="17"/>
      <c r="B31" s="18" t="s">
        <v>683</v>
      </c>
      <c r="C31" s="19">
        <f>SUM(C26:C30)</f>
        <v>5</v>
      </c>
      <c r="D31" s="19">
        <f t="shared" ref="D31:I31" si="3">SUM(D26:D30)</f>
        <v>5</v>
      </c>
      <c r="E31" s="19">
        <f t="shared" si="3"/>
        <v>5</v>
      </c>
      <c r="F31" s="19">
        <f t="shared" si="3"/>
        <v>5</v>
      </c>
      <c r="G31" s="19">
        <f t="shared" si="3"/>
        <v>5</v>
      </c>
      <c r="H31" s="19">
        <f t="shared" si="3"/>
        <v>5</v>
      </c>
      <c r="I31" s="19">
        <f t="shared" si="3"/>
        <v>30</v>
      </c>
      <c r="J31" s="30"/>
      <c r="K31" s="31"/>
    </row>
    <row r="32" spans="1:11" ht="14.45" x14ac:dyDescent="0.3">
      <c r="A32" s="11" t="s">
        <v>91</v>
      </c>
      <c r="B32" s="13" t="s">
        <v>92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14">
        <v>1</v>
      </c>
      <c r="I32" s="14">
        <f>SUM(C32:H32)</f>
        <v>6</v>
      </c>
      <c r="J32" s="15" t="str">
        <f t="shared" ref="J32:J42" si="4">MID(A32,2,1)</f>
        <v>S</v>
      </c>
      <c r="K32" s="15" t="s">
        <v>659</v>
      </c>
    </row>
    <row r="33" spans="1:11" ht="14.45" x14ac:dyDescent="0.3">
      <c r="A33" s="11" t="s">
        <v>103</v>
      </c>
      <c r="B33" s="13" t="s">
        <v>104</v>
      </c>
      <c r="C33" s="14">
        <v>1</v>
      </c>
      <c r="D33" s="14">
        <v>1</v>
      </c>
      <c r="E33" s="14">
        <v>1</v>
      </c>
      <c r="F33" s="14">
        <v>1</v>
      </c>
      <c r="G33" s="14">
        <v>1</v>
      </c>
      <c r="H33" s="14">
        <v>1</v>
      </c>
      <c r="I33" s="14">
        <f>SUM(C33:H33)</f>
        <v>6</v>
      </c>
      <c r="J33" s="15" t="str">
        <f t="shared" si="4"/>
        <v>S</v>
      </c>
      <c r="K33" s="15" t="s">
        <v>659</v>
      </c>
    </row>
    <row r="34" spans="1:11" ht="14.45" x14ac:dyDescent="0.3">
      <c r="A34" s="11" t="s">
        <v>105</v>
      </c>
      <c r="B34" s="13" t="s">
        <v>106</v>
      </c>
      <c r="C34" s="14">
        <v>1</v>
      </c>
      <c r="D34" s="14">
        <v>1</v>
      </c>
      <c r="E34" s="14">
        <v>1</v>
      </c>
      <c r="F34" s="14">
        <v>1</v>
      </c>
      <c r="G34" s="14">
        <v>1</v>
      </c>
      <c r="H34" s="14">
        <v>1</v>
      </c>
      <c r="I34" s="14">
        <f>SUM(C34:H34)</f>
        <v>6</v>
      </c>
      <c r="J34" s="15" t="str">
        <f t="shared" si="4"/>
        <v>S</v>
      </c>
      <c r="K34" s="15" t="s">
        <v>659</v>
      </c>
    </row>
    <row r="35" spans="1:11" thickBot="1" x14ac:dyDescent="0.35">
      <c r="A35" s="11" t="s">
        <v>107</v>
      </c>
      <c r="B35" s="13" t="s">
        <v>108</v>
      </c>
      <c r="C35" s="14">
        <v>1</v>
      </c>
      <c r="D35" s="14">
        <v>1</v>
      </c>
      <c r="E35" s="14">
        <v>1</v>
      </c>
      <c r="F35" s="14">
        <v>1</v>
      </c>
      <c r="G35" s="14">
        <v>1</v>
      </c>
      <c r="H35" s="14">
        <v>1</v>
      </c>
      <c r="I35" s="14">
        <f>SUM(C35:H35)</f>
        <v>6</v>
      </c>
      <c r="J35" s="15" t="str">
        <f t="shared" si="4"/>
        <v>S</v>
      </c>
      <c r="K35" s="15" t="s">
        <v>659</v>
      </c>
    </row>
    <row r="36" spans="1:11" thickBot="1" x14ac:dyDescent="0.35">
      <c r="A36" s="17"/>
      <c r="B36" s="18" t="s">
        <v>680</v>
      </c>
      <c r="C36" s="19">
        <f>SUM(C32:C35)</f>
        <v>4</v>
      </c>
      <c r="D36" s="19">
        <f t="shared" ref="D36:I36" si="5">SUM(D32:D35)</f>
        <v>4</v>
      </c>
      <c r="E36" s="19">
        <f t="shared" si="5"/>
        <v>4</v>
      </c>
      <c r="F36" s="19">
        <f t="shared" si="5"/>
        <v>4</v>
      </c>
      <c r="G36" s="19">
        <f t="shared" si="5"/>
        <v>4</v>
      </c>
      <c r="H36" s="19">
        <f t="shared" si="5"/>
        <v>4</v>
      </c>
      <c r="I36" s="19">
        <f t="shared" si="5"/>
        <v>24</v>
      </c>
      <c r="J36" s="15" t="str">
        <f t="shared" si="4"/>
        <v/>
      </c>
      <c r="K36" s="15"/>
    </row>
    <row r="37" spans="1:11" ht="14.45" x14ac:dyDescent="0.3">
      <c r="A37" s="11" t="s">
        <v>63</v>
      </c>
      <c r="B37" s="13" t="s">
        <v>64</v>
      </c>
      <c r="C37" s="14">
        <v>1</v>
      </c>
      <c r="D37" s="14">
        <v>1</v>
      </c>
      <c r="E37" s="14">
        <v>1</v>
      </c>
      <c r="F37" s="14">
        <v>1</v>
      </c>
      <c r="G37" s="14">
        <v>1</v>
      </c>
      <c r="H37" s="14">
        <v>1</v>
      </c>
      <c r="I37" s="14">
        <f>SUM(C37:H37)</f>
        <v>6</v>
      </c>
      <c r="J37" s="15" t="str">
        <f t="shared" si="4"/>
        <v>K</v>
      </c>
      <c r="K37" s="15" t="s">
        <v>659</v>
      </c>
    </row>
    <row r="38" spans="1:11" ht="14.45" x14ac:dyDescent="0.3">
      <c r="A38" s="11" t="s">
        <v>73</v>
      </c>
      <c r="B38" s="13" t="s">
        <v>74</v>
      </c>
      <c r="C38" s="14">
        <v>1</v>
      </c>
      <c r="D38" s="14">
        <v>1</v>
      </c>
      <c r="E38" s="14">
        <v>1</v>
      </c>
      <c r="F38" s="14">
        <v>1</v>
      </c>
      <c r="G38" s="14">
        <v>1</v>
      </c>
      <c r="H38" s="14">
        <v>1</v>
      </c>
      <c r="I38" s="14">
        <f>SUM(C38:H38)</f>
        <v>6</v>
      </c>
      <c r="J38" s="15" t="str">
        <f t="shared" si="4"/>
        <v>N</v>
      </c>
      <c r="K38" s="15" t="s">
        <v>659</v>
      </c>
    </row>
    <row r="39" spans="1:11" ht="14.45" x14ac:dyDescent="0.3">
      <c r="A39" s="11" t="s">
        <v>75</v>
      </c>
      <c r="B39" s="13" t="s">
        <v>76</v>
      </c>
      <c r="C39" s="14">
        <v>1</v>
      </c>
      <c r="D39" s="14">
        <v>1</v>
      </c>
      <c r="E39" s="14">
        <v>1</v>
      </c>
      <c r="F39" s="14">
        <v>1</v>
      </c>
      <c r="G39" s="14">
        <v>1</v>
      </c>
      <c r="H39" s="14">
        <v>1</v>
      </c>
      <c r="I39" s="14">
        <f>SUM(C39:H39)</f>
        <v>6</v>
      </c>
      <c r="J39" s="15" t="str">
        <f t="shared" si="4"/>
        <v>N</v>
      </c>
      <c r="K39" s="15" t="s">
        <v>659</v>
      </c>
    </row>
    <row r="40" spans="1:11" ht="14.45" x14ac:dyDescent="0.3">
      <c r="A40" s="11" t="s">
        <v>79</v>
      </c>
      <c r="B40" s="13" t="s">
        <v>80</v>
      </c>
      <c r="C40" s="14">
        <v>1</v>
      </c>
      <c r="D40" s="14">
        <v>1</v>
      </c>
      <c r="E40" s="14">
        <v>1</v>
      </c>
      <c r="F40" s="14">
        <v>1</v>
      </c>
      <c r="G40" s="14">
        <v>1</v>
      </c>
      <c r="H40" s="14">
        <v>1</v>
      </c>
      <c r="I40" s="14">
        <f>SUM(C40:H40)</f>
        <v>6</v>
      </c>
      <c r="J40" s="15" t="str">
        <f t="shared" si="4"/>
        <v>N</v>
      </c>
      <c r="K40" s="15" t="s">
        <v>659</v>
      </c>
    </row>
    <row r="41" spans="1:11" ht="15.75" thickBot="1" x14ac:dyDescent="0.3">
      <c r="A41" s="11" t="s">
        <v>306</v>
      </c>
      <c r="B41" s="13" t="s">
        <v>307</v>
      </c>
      <c r="C41" s="14">
        <v>1</v>
      </c>
      <c r="D41" s="14">
        <v>1</v>
      </c>
      <c r="E41" s="14">
        <v>1</v>
      </c>
      <c r="F41" s="14">
        <v>1</v>
      </c>
      <c r="G41" s="14">
        <v>1</v>
      </c>
      <c r="H41" s="14">
        <v>1</v>
      </c>
      <c r="I41" s="14">
        <f>SUM(C41:H41)</f>
        <v>6</v>
      </c>
      <c r="J41" s="15" t="str">
        <f t="shared" si="4"/>
        <v>N</v>
      </c>
      <c r="K41" s="15" t="s">
        <v>659</v>
      </c>
    </row>
    <row r="42" spans="1:11" ht="15.75" thickBot="1" x14ac:dyDescent="0.3">
      <c r="A42" s="17"/>
      <c r="B42" s="18" t="s">
        <v>681</v>
      </c>
      <c r="C42" s="19">
        <f>SUM(C37:C41)</f>
        <v>5</v>
      </c>
      <c r="D42" s="19">
        <f t="shared" ref="D42:I42" si="6">SUM(D37:D41)</f>
        <v>5</v>
      </c>
      <c r="E42" s="19">
        <f t="shared" si="6"/>
        <v>5</v>
      </c>
      <c r="F42" s="19">
        <f t="shared" si="6"/>
        <v>5</v>
      </c>
      <c r="G42" s="19">
        <f t="shared" si="6"/>
        <v>5</v>
      </c>
      <c r="H42" s="19">
        <f t="shared" si="6"/>
        <v>5</v>
      </c>
      <c r="I42" s="19">
        <f t="shared" si="6"/>
        <v>30</v>
      </c>
      <c r="J42" s="15" t="str">
        <f t="shared" si="4"/>
        <v/>
      </c>
    </row>
    <row r="43" spans="1:11" ht="15.75" thickBot="1" x14ac:dyDescent="0.3">
      <c r="A43" s="17"/>
      <c r="B43" s="18"/>
      <c r="C43" s="19"/>
      <c r="D43" s="19"/>
      <c r="E43" s="19"/>
      <c r="F43" s="19"/>
      <c r="G43" s="19"/>
      <c r="H43" s="19"/>
      <c r="I43" s="19"/>
      <c r="J43" s="36"/>
    </row>
    <row r="44" spans="1:11" ht="15.75" thickBot="1" x14ac:dyDescent="0.3">
      <c r="A44" s="34"/>
      <c r="B44" s="35"/>
      <c r="C44" s="19">
        <f>SUM(C42,C36,C31,C25)</f>
        <v>32</v>
      </c>
      <c r="D44" s="19">
        <f t="shared" ref="D44:I44" si="7">SUM(D42,D36,D31,D25)</f>
        <v>32</v>
      </c>
      <c r="E44" s="19">
        <f t="shared" si="7"/>
        <v>32</v>
      </c>
      <c r="F44" s="19">
        <f t="shared" si="7"/>
        <v>32</v>
      </c>
      <c r="G44" s="19">
        <f t="shared" si="7"/>
        <v>32</v>
      </c>
      <c r="H44" s="19">
        <f t="shared" si="7"/>
        <v>32</v>
      </c>
      <c r="I44" s="19">
        <f t="shared" si="7"/>
        <v>192</v>
      </c>
    </row>
  </sheetData>
  <autoFilter ref="A6:K31">
    <sortState ref="A14:K64">
      <sortCondition ref="K14:K64"/>
    </sortState>
  </autoFilter>
  <mergeCells count="3">
    <mergeCell ref="A1:I1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workbookViewId="0">
      <pane ySplit="6" topLeftCell="A7" activePane="bottomLeft" state="frozen"/>
      <selection activeCell="F24" sqref="F24"/>
      <selection pane="bottomLeft" activeCell="F13" sqref="F13"/>
    </sheetView>
  </sheetViews>
  <sheetFormatPr defaultRowHeight="15" x14ac:dyDescent="0.25"/>
  <cols>
    <col min="1" max="1" width="10.140625" style="2" bestFit="1" customWidth="1"/>
    <col min="2" max="2" width="30.28515625" customWidth="1"/>
    <col min="3" max="3" width="12.85546875" style="7" customWidth="1"/>
    <col min="4" max="4" width="15.28515625" style="7" bestFit="1" customWidth="1"/>
    <col min="5" max="5" width="13.28515625" style="7" customWidth="1"/>
    <col min="6" max="6" width="14.28515625" style="7" bestFit="1" customWidth="1"/>
    <col min="7" max="7" width="15" style="7" bestFit="1" customWidth="1"/>
    <col min="8" max="8" width="14.85546875" style="7" bestFit="1" customWidth="1"/>
    <col min="9" max="9" width="15.28515625" style="7" bestFit="1" customWidth="1"/>
    <col min="10" max="10" width="8.85546875" style="2"/>
    <col min="11" max="11" width="13.7109375" style="2" customWidth="1"/>
  </cols>
  <sheetData>
    <row r="1" spans="1:11" ht="21" x14ac:dyDescent="0.4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3" spans="1:11" ht="18" x14ac:dyDescent="0.35">
      <c r="A3" s="71" t="s">
        <v>670</v>
      </c>
      <c r="B3" s="71"/>
      <c r="C3" s="71"/>
      <c r="D3" s="71"/>
      <c r="E3" s="71"/>
      <c r="F3" s="71"/>
      <c r="G3" s="71"/>
      <c r="H3" s="71"/>
      <c r="I3" s="71"/>
    </row>
    <row r="4" spans="1:11" ht="18" x14ac:dyDescent="0.35">
      <c r="A4" s="72" t="s">
        <v>684</v>
      </c>
      <c r="B4" s="72"/>
      <c r="C4" s="72"/>
      <c r="D4" s="72"/>
      <c r="E4" s="72"/>
      <c r="F4" s="72"/>
      <c r="G4" s="72"/>
      <c r="H4" s="72"/>
      <c r="I4" s="72"/>
    </row>
    <row r="5" spans="1:11" ht="18" x14ac:dyDescent="0.35">
      <c r="A5" s="20"/>
      <c r="B5" s="20"/>
      <c r="C5" s="20"/>
      <c r="D5" s="20"/>
      <c r="E5" s="20"/>
      <c r="F5" s="20"/>
      <c r="G5" s="20"/>
      <c r="H5" s="20"/>
      <c r="I5" s="20"/>
    </row>
    <row r="6" spans="1:11" ht="14.45" x14ac:dyDescent="0.3">
      <c r="A6" s="21" t="s">
        <v>15</v>
      </c>
      <c r="B6" s="21" t="s">
        <v>16</v>
      </c>
      <c r="C6" s="21" t="s">
        <v>17</v>
      </c>
      <c r="D6" s="21" t="s">
        <v>18</v>
      </c>
      <c r="E6" s="21" t="s">
        <v>19</v>
      </c>
      <c r="F6" s="21" t="s">
        <v>20</v>
      </c>
      <c r="G6" s="21" t="s">
        <v>21</v>
      </c>
      <c r="H6" s="21" t="s">
        <v>22</v>
      </c>
      <c r="I6" s="21" t="s">
        <v>23</v>
      </c>
      <c r="J6" s="12" t="s">
        <v>655</v>
      </c>
      <c r="K6" s="12" t="s">
        <v>658</v>
      </c>
    </row>
    <row r="7" spans="1:11" ht="14.45" x14ac:dyDescent="0.3">
      <c r="A7" s="11" t="s">
        <v>148</v>
      </c>
      <c r="B7" s="13" t="s">
        <v>149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f t="shared" ref="I7:I12" si="0">SUM(C7:H7)</f>
        <v>6</v>
      </c>
      <c r="J7" s="15" t="str">
        <f t="shared" ref="J7:J12" si="1">MID(A7,2,1)</f>
        <v>E</v>
      </c>
      <c r="K7" s="15" t="s">
        <v>660</v>
      </c>
    </row>
    <row r="8" spans="1:11" ht="14.45" x14ac:dyDescent="0.3">
      <c r="A8" s="11" t="s">
        <v>164</v>
      </c>
      <c r="B8" s="13" t="s">
        <v>165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f t="shared" si="0"/>
        <v>6</v>
      </c>
      <c r="J8" s="15" t="str">
        <f t="shared" si="1"/>
        <v>E</v>
      </c>
      <c r="K8" s="15" t="s">
        <v>660</v>
      </c>
    </row>
    <row r="9" spans="1:11" ht="14.45" x14ac:dyDescent="0.3">
      <c r="A9" s="11" t="s">
        <v>166</v>
      </c>
      <c r="B9" s="13" t="s">
        <v>167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f t="shared" si="0"/>
        <v>6</v>
      </c>
      <c r="J9" s="15" t="str">
        <f t="shared" si="1"/>
        <v>E</v>
      </c>
      <c r="K9" s="15" t="s">
        <v>660</v>
      </c>
    </row>
    <row r="10" spans="1:11" ht="14.45" x14ac:dyDescent="0.3">
      <c r="A10" s="11" t="s">
        <v>168</v>
      </c>
      <c r="B10" s="13" t="s">
        <v>169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f t="shared" si="0"/>
        <v>6</v>
      </c>
      <c r="J10" s="15" t="str">
        <f t="shared" si="1"/>
        <v>E</v>
      </c>
      <c r="K10" s="15" t="s">
        <v>660</v>
      </c>
    </row>
    <row r="11" spans="1:11" ht="14.45" x14ac:dyDescent="0.3">
      <c r="A11" s="11" t="s">
        <v>176</v>
      </c>
      <c r="B11" s="13" t="s">
        <v>177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f t="shared" si="0"/>
        <v>6</v>
      </c>
      <c r="J11" s="15" t="str">
        <f t="shared" si="1"/>
        <v>E</v>
      </c>
      <c r="K11" s="15" t="s">
        <v>660</v>
      </c>
    </row>
    <row r="12" spans="1:11" thickBot="1" x14ac:dyDescent="0.35">
      <c r="A12" s="11" t="s">
        <v>178</v>
      </c>
      <c r="B12" s="13" t="s">
        <v>179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f t="shared" si="0"/>
        <v>6</v>
      </c>
      <c r="J12" s="15" t="str">
        <f t="shared" si="1"/>
        <v>E</v>
      </c>
      <c r="K12" s="15" t="s">
        <v>660</v>
      </c>
    </row>
    <row r="13" spans="1:11" thickBot="1" x14ac:dyDescent="0.35">
      <c r="A13" s="17"/>
      <c r="B13" s="18" t="s">
        <v>678</v>
      </c>
      <c r="C13" s="19">
        <f>SUM(C7:C12)</f>
        <v>6</v>
      </c>
      <c r="D13" s="19">
        <f t="shared" ref="D13:I13" si="2">SUM(D7:D12)</f>
        <v>6</v>
      </c>
      <c r="E13" s="19">
        <f t="shared" si="2"/>
        <v>6</v>
      </c>
      <c r="F13" s="19">
        <f t="shared" si="2"/>
        <v>6</v>
      </c>
      <c r="G13" s="19">
        <f t="shared" si="2"/>
        <v>6</v>
      </c>
      <c r="H13" s="19">
        <f t="shared" si="2"/>
        <v>6</v>
      </c>
      <c r="I13" s="19">
        <f t="shared" si="2"/>
        <v>36</v>
      </c>
      <c r="J13" s="15"/>
      <c r="K13" s="15"/>
    </row>
    <row r="14" spans="1:11" ht="14.45" x14ac:dyDescent="0.3">
      <c r="A14" s="11" t="s">
        <v>442</v>
      </c>
      <c r="B14" s="13" t="s">
        <v>443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f t="shared" ref="I14:I45" si="3">SUM(C14:H14)</f>
        <v>6</v>
      </c>
      <c r="J14" s="15" t="str">
        <f t="shared" ref="J14:J45" si="4">MID(A14,2,1)</f>
        <v>W</v>
      </c>
      <c r="K14" s="15"/>
    </row>
    <row r="15" spans="1:11" ht="14.45" x14ac:dyDescent="0.3">
      <c r="A15" s="11" t="s">
        <v>446</v>
      </c>
      <c r="B15" s="13" t="s">
        <v>447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f t="shared" si="3"/>
        <v>6</v>
      </c>
      <c r="J15" s="15" t="str">
        <f t="shared" si="4"/>
        <v>W</v>
      </c>
      <c r="K15" s="15"/>
    </row>
    <row r="16" spans="1:11" ht="14.45" x14ac:dyDescent="0.3">
      <c r="A16" s="11" t="s">
        <v>448</v>
      </c>
      <c r="B16" s="13" t="s">
        <v>449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f t="shared" si="3"/>
        <v>6</v>
      </c>
      <c r="J16" s="15" t="str">
        <f t="shared" si="4"/>
        <v>W</v>
      </c>
    </row>
    <row r="17" spans="1:10" s="2" customFormat="1" ht="14.45" x14ac:dyDescent="0.3">
      <c r="A17" s="11" t="s">
        <v>450</v>
      </c>
      <c r="B17" s="13" t="s">
        <v>451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f t="shared" si="3"/>
        <v>6</v>
      </c>
      <c r="J17" s="15" t="str">
        <f t="shared" si="4"/>
        <v>W</v>
      </c>
    </row>
    <row r="18" spans="1:10" ht="14.45" x14ac:dyDescent="0.3">
      <c r="A18" s="11" t="s">
        <v>452</v>
      </c>
      <c r="B18" s="13" t="s">
        <v>453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f t="shared" si="3"/>
        <v>6</v>
      </c>
      <c r="J18" s="15" t="str">
        <f t="shared" si="4"/>
        <v>W</v>
      </c>
    </row>
    <row r="19" spans="1:10" s="2" customFormat="1" ht="14.45" x14ac:dyDescent="0.3">
      <c r="A19" s="11" t="s">
        <v>454</v>
      </c>
      <c r="B19" s="13" t="s">
        <v>455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f t="shared" si="3"/>
        <v>6</v>
      </c>
      <c r="J19" s="15" t="str">
        <f t="shared" si="4"/>
        <v>W</v>
      </c>
    </row>
    <row r="20" spans="1:10" ht="14.45" x14ac:dyDescent="0.3">
      <c r="A20" s="11" t="s">
        <v>456</v>
      </c>
      <c r="B20" s="13" t="s">
        <v>457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f t="shared" si="3"/>
        <v>6</v>
      </c>
      <c r="J20" s="15" t="str">
        <f t="shared" si="4"/>
        <v>W</v>
      </c>
    </row>
    <row r="21" spans="1:10" s="2" customFormat="1" ht="14.45" x14ac:dyDescent="0.3">
      <c r="A21" s="11" t="s">
        <v>458</v>
      </c>
      <c r="B21" s="13" t="s">
        <v>459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f t="shared" si="3"/>
        <v>6</v>
      </c>
      <c r="J21" s="15" t="str">
        <f t="shared" si="4"/>
        <v>W</v>
      </c>
    </row>
    <row r="22" spans="1:10" ht="14.45" x14ac:dyDescent="0.3">
      <c r="A22" s="11" t="s">
        <v>460</v>
      </c>
      <c r="B22" s="13" t="s">
        <v>461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f t="shared" si="3"/>
        <v>6</v>
      </c>
      <c r="J22" s="15" t="str">
        <f t="shared" si="4"/>
        <v>W</v>
      </c>
    </row>
    <row r="23" spans="1:10" ht="14.45" x14ac:dyDescent="0.3">
      <c r="A23" s="11" t="s">
        <v>462</v>
      </c>
      <c r="B23" s="13" t="s">
        <v>463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14">
        <v>1</v>
      </c>
      <c r="I23" s="14">
        <f t="shared" si="3"/>
        <v>6</v>
      </c>
      <c r="J23" s="15" t="str">
        <f t="shared" si="4"/>
        <v>W</v>
      </c>
    </row>
    <row r="24" spans="1:10" ht="14.45" x14ac:dyDescent="0.3">
      <c r="A24" s="11" t="s">
        <v>464</v>
      </c>
      <c r="B24" s="13" t="s">
        <v>465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f t="shared" si="3"/>
        <v>6</v>
      </c>
      <c r="J24" s="15" t="str">
        <f t="shared" si="4"/>
        <v>W</v>
      </c>
    </row>
    <row r="25" spans="1:10" ht="14.45" x14ac:dyDescent="0.3">
      <c r="A25" s="11" t="s">
        <v>466</v>
      </c>
      <c r="B25" s="13" t="s">
        <v>467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14">
        <v>1</v>
      </c>
      <c r="I25" s="14">
        <f t="shared" si="3"/>
        <v>6</v>
      </c>
      <c r="J25" s="15" t="str">
        <f t="shared" si="4"/>
        <v>W</v>
      </c>
    </row>
    <row r="26" spans="1:10" ht="14.45" x14ac:dyDescent="0.3">
      <c r="A26" s="11" t="s">
        <v>468</v>
      </c>
      <c r="B26" s="13" t="s">
        <v>469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14">
        <v>1</v>
      </c>
      <c r="I26" s="14">
        <f t="shared" si="3"/>
        <v>6</v>
      </c>
      <c r="J26" s="15" t="str">
        <f t="shared" si="4"/>
        <v>W</v>
      </c>
    </row>
    <row r="27" spans="1:10" ht="14.45" x14ac:dyDescent="0.3">
      <c r="A27" s="11" t="s">
        <v>470</v>
      </c>
      <c r="B27" s="13" t="s">
        <v>471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14">
        <v>1</v>
      </c>
      <c r="I27" s="14">
        <f t="shared" si="3"/>
        <v>6</v>
      </c>
      <c r="J27" s="15" t="str">
        <f t="shared" si="4"/>
        <v>W</v>
      </c>
    </row>
    <row r="28" spans="1:10" ht="14.45" x14ac:dyDescent="0.3">
      <c r="A28" s="11" t="s">
        <v>472</v>
      </c>
      <c r="B28" s="13" t="s">
        <v>473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14">
        <v>1</v>
      </c>
      <c r="I28" s="14">
        <f t="shared" si="3"/>
        <v>6</v>
      </c>
      <c r="J28" s="15" t="str">
        <f t="shared" si="4"/>
        <v>W</v>
      </c>
    </row>
    <row r="29" spans="1:10" ht="14.45" x14ac:dyDescent="0.3">
      <c r="A29" s="11" t="s">
        <v>474</v>
      </c>
      <c r="B29" s="13" t="s">
        <v>475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14">
        <v>1</v>
      </c>
      <c r="I29" s="14">
        <f t="shared" si="3"/>
        <v>6</v>
      </c>
      <c r="J29" s="15" t="str">
        <f t="shared" si="4"/>
        <v>W</v>
      </c>
    </row>
    <row r="30" spans="1:10" ht="14.45" x14ac:dyDescent="0.3">
      <c r="A30" s="11" t="s">
        <v>476</v>
      </c>
      <c r="B30" s="13" t="s">
        <v>477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14">
        <v>1</v>
      </c>
      <c r="I30" s="14">
        <f t="shared" si="3"/>
        <v>6</v>
      </c>
      <c r="J30" s="15" t="str">
        <f t="shared" si="4"/>
        <v>W</v>
      </c>
    </row>
    <row r="31" spans="1:10" ht="14.45" x14ac:dyDescent="0.3">
      <c r="A31" s="11" t="s">
        <v>478</v>
      </c>
      <c r="B31" s="13" t="s">
        <v>479</v>
      </c>
      <c r="C31" s="14">
        <v>1</v>
      </c>
      <c r="D31" s="14">
        <v>1</v>
      </c>
      <c r="E31" s="14">
        <v>1</v>
      </c>
      <c r="F31" s="14">
        <v>1</v>
      </c>
      <c r="G31" s="14">
        <v>1</v>
      </c>
      <c r="H31" s="14">
        <v>1</v>
      </c>
      <c r="I31" s="14">
        <f t="shared" si="3"/>
        <v>6</v>
      </c>
      <c r="J31" s="15" t="str">
        <f t="shared" si="4"/>
        <v>W</v>
      </c>
    </row>
    <row r="32" spans="1:10" ht="14.45" x14ac:dyDescent="0.3">
      <c r="A32" s="11" t="s">
        <v>498</v>
      </c>
      <c r="B32" s="13" t="s">
        <v>499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14">
        <v>1</v>
      </c>
      <c r="I32" s="14">
        <f t="shared" si="3"/>
        <v>6</v>
      </c>
      <c r="J32" s="15" t="str">
        <f t="shared" si="4"/>
        <v>W</v>
      </c>
    </row>
    <row r="33" spans="1:10" ht="14.45" x14ac:dyDescent="0.3">
      <c r="A33" s="11" t="s">
        <v>502</v>
      </c>
      <c r="B33" s="13" t="s">
        <v>503</v>
      </c>
      <c r="C33" s="14">
        <v>1</v>
      </c>
      <c r="D33" s="14">
        <v>1</v>
      </c>
      <c r="E33" s="14">
        <v>1</v>
      </c>
      <c r="F33" s="14">
        <v>1</v>
      </c>
      <c r="G33" s="14">
        <v>1</v>
      </c>
      <c r="H33" s="14">
        <v>1</v>
      </c>
      <c r="I33" s="14">
        <f t="shared" si="3"/>
        <v>6</v>
      </c>
      <c r="J33" s="15" t="str">
        <f t="shared" si="4"/>
        <v>W</v>
      </c>
    </row>
    <row r="34" spans="1:10" ht="14.45" x14ac:dyDescent="0.3">
      <c r="A34" s="11" t="s">
        <v>506</v>
      </c>
      <c r="B34" s="13" t="s">
        <v>507</v>
      </c>
      <c r="C34" s="14">
        <v>1</v>
      </c>
      <c r="D34" s="14">
        <v>1</v>
      </c>
      <c r="E34" s="14">
        <v>1</v>
      </c>
      <c r="F34" s="14">
        <v>1</v>
      </c>
      <c r="G34" s="14">
        <v>1</v>
      </c>
      <c r="H34" s="14">
        <v>1</v>
      </c>
      <c r="I34" s="14">
        <f t="shared" si="3"/>
        <v>6</v>
      </c>
      <c r="J34" s="15" t="str">
        <f t="shared" si="4"/>
        <v>W</v>
      </c>
    </row>
    <row r="35" spans="1:10" ht="14.45" x14ac:dyDescent="0.3">
      <c r="A35" s="11" t="s">
        <v>508</v>
      </c>
      <c r="B35" s="13" t="s">
        <v>509</v>
      </c>
      <c r="C35" s="14">
        <v>1</v>
      </c>
      <c r="D35" s="14">
        <v>1</v>
      </c>
      <c r="E35" s="14">
        <v>1</v>
      </c>
      <c r="F35" s="14">
        <v>1</v>
      </c>
      <c r="G35" s="14">
        <v>1</v>
      </c>
      <c r="H35" s="14">
        <v>1</v>
      </c>
      <c r="I35" s="14">
        <f t="shared" si="3"/>
        <v>6</v>
      </c>
      <c r="J35" s="15" t="str">
        <f t="shared" si="4"/>
        <v>W</v>
      </c>
    </row>
    <row r="36" spans="1:10" ht="14.45" x14ac:dyDescent="0.3">
      <c r="A36" s="11" t="s">
        <v>510</v>
      </c>
      <c r="B36" s="13" t="s">
        <v>511</v>
      </c>
      <c r="C36" s="14">
        <v>1</v>
      </c>
      <c r="D36" s="14">
        <v>1</v>
      </c>
      <c r="E36" s="14">
        <v>1</v>
      </c>
      <c r="F36" s="14">
        <v>1</v>
      </c>
      <c r="G36" s="14">
        <v>1</v>
      </c>
      <c r="H36" s="14">
        <v>1</v>
      </c>
      <c r="I36" s="14">
        <f t="shared" si="3"/>
        <v>6</v>
      </c>
      <c r="J36" s="15" t="str">
        <f t="shared" si="4"/>
        <v>W</v>
      </c>
    </row>
    <row r="37" spans="1:10" ht="14.45" x14ac:dyDescent="0.3">
      <c r="A37" s="11" t="s">
        <v>512</v>
      </c>
      <c r="B37" s="13" t="s">
        <v>513</v>
      </c>
      <c r="C37" s="14">
        <v>1</v>
      </c>
      <c r="D37" s="14">
        <v>1</v>
      </c>
      <c r="E37" s="14">
        <v>1</v>
      </c>
      <c r="F37" s="14">
        <v>1</v>
      </c>
      <c r="G37" s="14">
        <v>1</v>
      </c>
      <c r="H37" s="14">
        <v>1</v>
      </c>
      <c r="I37" s="14">
        <f t="shared" si="3"/>
        <v>6</v>
      </c>
      <c r="J37" s="15" t="str">
        <f t="shared" si="4"/>
        <v>W</v>
      </c>
    </row>
    <row r="38" spans="1:10" ht="14.45" x14ac:dyDescent="0.3">
      <c r="A38" s="11" t="s">
        <v>514</v>
      </c>
      <c r="B38" s="13" t="s">
        <v>515</v>
      </c>
      <c r="C38" s="14">
        <v>1</v>
      </c>
      <c r="D38" s="14">
        <v>1</v>
      </c>
      <c r="E38" s="14">
        <v>1</v>
      </c>
      <c r="F38" s="14">
        <v>1</v>
      </c>
      <c r="G38" s="14">
        <v>1</v>
      </c>
      <c r="H38" s="14">
        <v>1</v>
      </c>
      <c r="I38" s="14">
        <f t="shared" si="3"/>
        <v>6</v>
      </c>
      <c r="J38" s="15" t="str">
        <f t="shared" si="4"/>
        <v>W</v>
      </c>
    </row>
    <row r="39" spans="1:10" ht="14.45" x14ac:dyDescent="0.3">
      <c r="A39" s="11" t="s">
        <v>516</v>
      </c>
      <c r="B39" s="13" t="s">
        <v>517</v>
      </c>
      <c r="C39" s="14">
        <v>1</v>
      </c>
      <c r="D39" s="14">
        <v>1</v>
      </c>
      <c r="E39" s="14">
        <v>1</v>
      </c>
      <c r="F39" s="14">
        <v>1</v>
      </c>
      <c r="G39" s="14">
        <v>1</v>
      </c>
      <c r="H39" s="14">
        <v>1</v>
      </c>
      <c r="I39" s="14">
        <f t="shared" si="3"/>
        <v>6</v>
      </c>
      <c r="J39" s="15" t="str">
        <f t="shared" si="4"/>
        <v>W</v>
      </c>
    </row>
    <row r="40" spans="1:10" ht="14.45" x14ac:dyDescent="0.3">
      <c r="A40" s="11" t="s">
        <v>518</v>
      </c>
      <c r="B40" s="13" t="s">
        <v>519</v>
      </c>
      <c r="C40" s="14">
        <v>1</v>
      </c>
      <c r="D40" s="14">
        <v>1</v>
      </c>
      <c r="E40" s="14">
        <v>1</v>
      </c>
      <c r="F40" s="14">
        <v>1</v>
      </c>
      <c r="G40" s="14">
        <v>1</v>
      </c>
      <c r="H40" s="14">
        <v>1</v>
      </c>
      <c r="I40" s="14">
        <f t="shared" si="3"/>
        <v>6</v>
      </c>
      <c r="J40" s="15" t="str">
        <f t="shared" si="4"/>
        <v>W</v>
      </c>
    </row>
    <row r="41" spans="1:10" ht="14.45" x14ac:dyDescent="0.3">
      <c r="A41" s="11" t="s">
        <v>520</v>
      </c>
      <c r="B41" s="13" t="s">
        <v>521</v>
      </c>
      <c r="C41" s="14">
        <v>1</v>
      </c>
      <c r="D41" s="14">
        <v>1</v>
      </c>
      <c r="E41" s="14">
        <v>1</v>
      </c>
      <c r="F41" s="14">
        <v>1</v>
      </c>
      <c r="G41" s="14">
        <v>1</v>
      </c>
      <c r="H41" s="14">
        <v>1</v>
      </c>
      <c r="I41" s="14">
        <f t="shared" si="3"/>
        <v>6</v>
      </c>
      <c r="J41" s="15" t="str">
        <f t="shared" si="4"/>
        <v>W</v>
      </c>
    </row>
    <row r="42" spans="1:10" ht="14.45" x14ac:dyDescent="0.3">
      <c r="A42" s="11" t="s">
        <v>522</v>
      </c>
      <c r="B42" s="13" t="s">
        <v>523</v>
      </c>
      <c r="C42" s="14">
        <v>1</v>
      </c>
      <c r="D42" s="14">
        <v>1</v>
      </c>
      <c r="E42" s="14">
        <v>1</v>
      </c>
      <c r="F42" s="14">
        <v>1</v>
      </c>
      <c r="G42" s="14">
        <v>1</v>
      </c>
      <c r="H42" s="14">
        <v>1</v>
      </c>
      <c r="I42" s="14">
        <f t="shared" si="3"/>
        <v>6</v>
      </c>
      <c r="J42" s="15" t="str">
        <f t="shared" si="4"/>
        <v>W</v>
      </c>
    </row>
    <row r="43" spans="1:10" ht="14.45" x14ac:dyDescent="0.3">
      <c r="A43" s="11" t="s">
        <v>524</v>
      </c>
      <c r="B43" s="13" t="s">
        <v>525</v>
      </c>
      <c r="C43" s="14">
        <v>1</v>
      </c>
      <c r="D43" s="14">
        <v>1</v>
      </c>
      <c r="E43" s="14">
        <v>1</v>
      </c>
      <c r="F43" s="14">
        <v>1</v>
      </c>
      <c r="G43" s="14">
        <v>1</v>
      </c>
      <c r="H43" s="14">
        <v>1</v>
      </c>
      <c r="I43" s="14">
        <f t="shared" si="3"/>
        <v>6</v>
      </c>
      <c r="J43" s="15" t="str">
        <f t="shared" si="4"/>
        <v>W</v>
      </c>
    </row>
    <row r="44" spans="1:10" ht="14.45" x14ac:dyDescent="0.3">
      <c r="A44" s="11" t="s">
        <v>526</v>
      </c>
      <c r="B44" s="13" t="s">
        <v>527</v>
      </c>
      <c r="C44" s="14">
        <v>1</v>
      </c>
      <c r="D44" s="14">
        <v>1</v>
      </c>
      <c r="E44" s="14">
        <v>1</v>
      </c>
      <c r="F44" s="14">
        <v>1</v>
      </c>
      <c r="G44" s="14">
        <v>1</v>
      </c>
      <c r="H44" s="14">
        <v>1</v>
      </c>
      <c r="I44" s="14">
        <f t="shared" si="3"/>
        <v>6</v>
      </c>
      <c r="J44" s="15" t="str">
        <f t="shared" si="4"/>
        <v>W</v>
      </c>
    </row>
    <row r="45" spans="1:10" ht="14.45" x14ac:dyDescent="0.3">
      <c r="A45" s="11" t="s">
        <v>528</v>
      </c>
      <c r="B45" s="13" t="s">
        <v>529</v>
      </c>
      <c r="C45" s="14">
        <v>1</v>
      </c>
      <c r="D45" s="14">
        <v>1</v>
      </c>
      <c r="E45" s="14">
        <v>1</v>
      </c>
      <c r="F45" s="14">
        <v>1</v>
      </c>
      <c r="G45" s="14">
        <v>1</v>
      </c>
      <c r="H45" s="14">
        <v>1</v>
      </c>
      <c r="I45" s="14">
        <f t="shared" si="3"/>
        <v>6</v>
      </c>
      <c r="J45" s="15" t="str">
        <f t="shared" si="4"/>
        <v>W</v>
      </c>
    </row>
    <row r="46" spans="1:10" ht="14.45" x14ac:dyDescent="0.3">
      <c r="A46" s="11" t="s">
        <v>530</v>
      </c>
      <c r="B46" s="13" t="s">
        <v>531</v>
      </c>
      <c r="C46" s="14">
        <v>1</v>
      </c>
      <c r="D46" s="14">
        <v>1</v>
      </c>
      <c r="E46" s="14">
        <v>1</v>
      </c>
      <c r="F46" s="14">
        <v>1</v>
      </c>
      <c r="G46" s="14">
        <v>1</v>
      </c>
      <c r="H46" s="14">
        <v>1</v>
      </c>
      <c r="I46" s="14">
        <f t="shared" ref="I46:I69" si="5">SUM(C46:H46)</f>
        <v>6</v>
      </c>
      <c r="J46" s="15" t="str">
        <f t="shared" ref="J46:J69" si="6">MID(A46,2,1)</f>
        <v>W</v>
      </c>
    </row>
    <row r="47" spans="1:10" ht="14.45" x14ac:dyDescent="0.3">
      <c r="A47" s="11" t="s">
        <v>532</v>
      </c>
      <c r="B47" s="13" t="s">
        <v>533</v>
      </c>
      <c r="C47" s="14">
        <v>1</v>
      </c>
      <c r="D47" s="14">
        <v>1</v>
      </c>
      <c r="E47" s="14">
        <v>1</v>
      </c>
      <c r="F47" s="14">
        <v>1</v>
      </c>
      <c r="G47" s="14">
        <v>1</v>
      </c>
      <c r="H47" s="14">
        <v>1</v>
      </c>
      <c r="I47" s="14">
        <f t="shared" si="5"/>
        <v>6</v>
      </c>
      <c r="J47" s="15" t="str">
        <f t="shared" si="6"/>
        <v>W</v>
      </c>
    </row>
    <row r="48" spans="1:10" ht="14.45" x14ac:dyDescent="0.3">
      <c r="A48" s="11" t="s">
        <v>534</v>
      </c>
      <c r="B48" s="13" t="s">
        <v>535</v>
      </c>
      <c r="C48" s="14">
        <v>1</v>
      </c>
      <c r="D48" s="14">
        <v>1</v>
      </c>
      <c r="E48" s="14">
        <v>1</v>
      </c>
      <c r="F48" s="14">
        <v>1</v>
      </c>
      <c r="G48" s="14">
        <v>1</v>
      </c>
      <c r="H48" s="14">
        <v>1</v>
      </c>
      <c r="I48" s="14">
        <f t="shared" si="5"/>
        <v>6</v>
      </c>
      <c r="J48" s="15" t="str">
        <f t="shared" si="6"/>
        <v>W</v>
      </c>
    </row>
    <row r="49" spans="1:10" ht="14.45" x14ac:dyDescent="0.3">
      <c r="A49" s="11" t="s">
        <v>536</v>
      </c>
      <c r="B49" s="13" t="s">
        <v>537</v>
      </c>
      <c r="C49" s="14">
        <v>1</v>
      </c>
      <c r="D49" s="14">
        <v>1</v>
      </c>
      <c r="E49" s="14">
        <v>1</v>
      </c>
      <c r="F49" s="14">
        <v>1</v>
      </c>
      <c r="G49" s="14">
        <v>1</v>
      </c>
      <c r="H49" s="14">
        <v>1</v>
      </c>
      <c r="I49" s="14">
        <f t="shared" si="5"/>
        <v>6</v>
      </c>
      <c r="J49" s="15" t="str">
        <f t="shared" si="6"/>
        <v>W</v>
      </c>
    </row>
    <row r="50" spans="1:10" ht="14.45" x14ac:dyDescent="0.3">
      <c r="A50" s="11" t="s">
        <v>538</v>
      </c>
      <c r="B50" s="13" t="s">
        <v>539</v>
      </c>
      <c r="C50" s="14">
        <v>1</v>
      </c>
      <c r="D50" s="14">
        <v>1</v>
      </c>
      <c r="E50" s="14">
        <v>1</v>
      </c>
      <c r="F50" s="14">
        <v>1</v>
      </c>
      <c r="G50" s="14">
        <v>1</v>
      </c>
      <c r="H50" s="14">
        <v>1</v>
      </c>
      <c r="I50" s="14">
        <f t="shared" si="5"/>
        <v>6</v>
      </c>
      <c r="J50" s="15" t="str">
        <f t="shared" si="6"/>
        <v>W</v>
      </c>
    </row>
    <row r="51" spans="1:10" ht="14.45" x14ac:dyDescent="0.3">
      <c r="A51" s="11" t="s">
        <v>540</v>
      </c>
      <c r="B51" s="13" t="s">
        <v>541</v>
      </c>
      <c r="C51" s="14">
        <v>1</v>
      </c>
      <c r="D51" s="14">
        <v>1</v>
      </c>
      <c r="E51" s="14">
        <v>1</v>
      </c>
      <c r="F51" s="14">
        <v>1</v>
      </c>
      <c r="G51" s="14">
        <v>1</v>
      </c>
      <c r="H51" s="14">
        <v>1</v>
      </c>
      <c r="I51" s="14">
        <f t="shared" si="5"/>
        <v>6</v>
      </c>
      <c r="J51" s="15" t="str">
        <f t="shared" si="6"/>
        <v>W</v>
      </c>
    </row>
    <row r="52" spans="1:10" ht="14.45" x14ac:dyDescent="0.3">
      <c r="A52" s="11" t="s">
        <v>542</v>
      </c>
      <c r="B52" s="13" t="s">
        <v>543</v>
      </c>
      <c r="C52" s="14">
        <v>1</v>
      </c>
      <c r="D52" s="14">
        <v>1</v>
      </c>
      <c r="E52" s="14">
        <v>1</v>
      </c>
      <c r="F52" s="14">
        <v>1</v>
      </c>
      <c r="G52" s="14">
        <v>1</v>
      </c>
      <c r="H52" s="14">
        <v>1</v>
      </c>
      <c r="I52" s="14">
        <f t="shared" si="5"/>
        <v>6</v>
      </c>
      <c r="J52" s="15" t="str">
        <f t="shared" si="6"/>
        <v>W</v>
      </c>
    </row>
    <row r="53" spans="1:10" ht="14.45" x14ac:dyDescent="0.3">
      <c r="A53" s="11" t="s">
        <v>544</v>
      </c>
      <c r="B53" s="13" t="s">
        <v>545</v>
      </c>
      <c r="C53" s="14">
        <v>1</v>
      </c>
      <c r="D53" s="14">
        <v>1</v>
      </c>
      <c r="E53" s="14">
        <v>1</v>
      </c>
      <c r="F53" s="14">
        <v>1</v>
      </c>
      <c r="G53" s="14">
        <v>1</v>
      </c>
      <c r="H53" s="14">
        <v>1</v>
      </c>
      <c r="I53" s="14">
        <f t="shared" si="5"/>
        <v>6</v>
      </c>
      <c r="J53" s="15" t="str">
        <f t="shared" si="6"/>
        <v>W</v>
      </c>
    </row>
    <row r="54" spans="1:10" ht="14.45" x14ac:dyDescent="0.3">
      <c r="A54" s="11" t="s">
        <v>546</v>
      </c>
      <c r="B54" s="13" t="s">
        <v>547</v>
      </c>
      <c r="C54" s="14">
        <v>1</v>
      </c>
      <c r="D54" s="14">
        <v>1</v>
      </c>
      <c r="E54" s="14">
        <v>1</v>
      </c>
      <c r="F54" s="14">
        <v>1</v>
      </c>
      <c r="G54" s="14">
        <v>1</v>
      </c>
      <c r="H54" s="14">
        <v>1</v>
      </c>
      <c r="I54" s="14">
        <f t="shared" si="5"/>
        <v>6</v>
      </c>
      <c r="J54" s="15" t="str">
        <f t="shared" si="6"/>
        <v>W</v>
      </c>
    </row>
    <row r="55" spans="1:10" ht="14.45" x14ac:dyDescent="0.3">
      <c r="A55" s="11" t="s">
        <v>548</v>
      </c>
      <c r="B55" s="13" t="s">
        <v>549</v>
      </c>
      <c r="C55" s="14">
        <v>1</v>
      </c>
      <c r="D55" s="14">
        <v>1</v>
      </c>
      <c r="E55" s="14">
        <v>1</v>
      </c>
      <c r="F55" s="14">
        <v>1</v>
      </c>
      <c r="G55" s="14">
        <v>1</v>
      </c>
      <c r="H55" s="14">
        <v>1</v>
      </c>
      <c r="I55" s="14">
        <f t="shared" si="5"/>
        <v>6</v>
      </c>
      <c r="J55" s="15" t="str">
        <f t="shared" si="6"/>
        <v>W</v>
      </c>
    </row>
    <row r="56" spans="1:10" ht="14.45" x14ac:dyDescent="0.3">
      <c r="A56" s="11" t="s">
        <v>550</v>
      </c>
      <c r="B56" s="13" t="s">
        <v>551</v>
      </c>
      <c r="C56" s="14">
        <v>1</v>
      </c>
      <c r="D56" s="14">
        <v>1</v>
      </c>
      <c r="E56" s="14">
        <v>1</v>
      </c>
      <c r="F56" s="14">
        <v>1</v>
      </c>
      <c r="G56" s="14">
        <v>1</v>
      </c>
      <c r="H56" s="14">
        <v>1</v>
      </c>
      <c r="I56" s="14">
        <f t="shared" si="5"/>
        <v>6</v>
      </c>
      <c r="J56" s="15" t="str">
        <f t="shared" si="6"/>
        <v>W</v>
      </c>
    </row>
    <row r="57" spans="1:10" ht="14.45" x14ac:dyDescent="0.3">
      <c r="A57" s="11" t="s">
        <v>554</v>
      </c>
      <c r="B57" s="13" t="s">
        <v>555</v>
      </c>
      <c r="C57" s="14">
        <v>1</v>
      </c>
      <c r="D57" s="14">
        <v>1</v>
      </c>
      <c r="E57" s="14">
        <v>1</v>
      </c>
      <c r="F57" s="14">
        <v>1</v>
      </c>
      <c r="G57" s="14">
        <v>1</v>
      </c>
      <c r="H57" s="14">
        <v>1</v>
      </c>
      <c r="I57" s="14">
        <f t="shared" si="5"/>
        <v>6</v>
      </c>
      <c r="J57" s="15" t="str">
        <f t="shared" si="6"/>
        <v>W</v>
      </c>
    </row>
    <row r="58" spans="1:10" ht="14.45" x14ac:dyDescent="0.3">
      <c r="A58" s="11" t="s">
        <v>556</v>
      </c>
      <c r="B58" s="13" t="s">
        <v>557</v>
      </c>
      <c r="C58" s="14">
        <v>1</v>
      </c>
      <c r="D58" s="14">
        <v>1</v>
      </c>
      <c r="E58" s="14">
        <v>1</v>
      </c>
      <c r="F58" s="14">
        <v>1</v>
      </c>
      <c r="G58" s="14">
        <v>1</v>
      </c>
      <c r="H58" s="14">
        <v>1</v>
      </c>
      <c r="I58" s="14">
        <f t="shared" si="5"/>
        <v>6</v>
      </c>
      <c r="J58" s="15" t="str">
        <f t="shared" si="6"/>
        <v>W</v>
      </c>
    </row>
    <row r="59" spans="1:10" ht="14.45" x14ac:dyDescent="0.3">
      <c r="A59" s="11" t="s">
        <v>558</v>
      </c>
      <c r="B59" s="13" t="s">
        <v>559</v>
      </c>
      <c r="C59" s="14">
        <v>1</v>
      </c>
      <c r="D59" s="14">
        <v>1</v>
      </c>
      <c r="E59" s="14">
        <v>1</v>
      </c>
      <c r="F59" s="14">
        <v>1</v>
      </c>
      <c r="G59" s="14">
        <v>1</v>
      </c>
      <c r="H59" s="14">
        <v>1</v>
      </c>
      <c r="I59" s="14">
        <f t="shared" si="5"/>
        <v>6</v>
      </c>
      <c r="J59" s="15" t="str">
        <f t="shared" si="6"/>
        <v>W</v>
      </c>
    </row>
    <row r="60" spans="1:10" ht="14.45" x14ac:dyDescent="0.3">
      <c r="A60" s="11" t="s">
        <v>560</v>
      </c>
      <c r="B60" s="13" t="s">
        <v>561</v>
      </c>
      <c r="C60" s="14">
        <v>1</v>
      </c>
      <c r="D60" s="14">
        <v>1</v>
      </c>
      <c r="E60" s="14">
        <v>1</v>
      </c>
      <c r="F60" s="14">
        <v>1</v>
      </c>
      <c r="G60" s="14">
        <v>1</v>
      </c>
      <c r="H60" s="14">
        <v>1</v>
      </c>
      <c r="I60" s="14">
        <f t="shared" si="5"/>
        <v>6</v>
      </c>
      <c r="J60" s="15" t="str">
        <f t="shared" si="6"/>
        <v>W</v>
      </c>
    </row>
    <row r="61" spans="1:10" ht="14.45" x14ac:dyDescent="0.3">
      <c r="A61" s="11" t="s">
        <v>564</v>
      </c>
      <c r="B61" s="13" t="s">
        <v>565</v>
      </c>
      <c r="C61" s="14">
        <v>1</v>
      </c>
      <c r="D61" s="14">
        <v>1</v>
      </c>
      <c r="E61" s="14">
        <v>1</v>
      </c>
      <c r="F61" s="14">
        <v>1</v>
      </c>
      <c r="G61" s="14">
        <v>1</v>
      </c>
      <c r="H61" s="14">
        <v>1</v>
      </c>
      <c r="I61" s="14">
        <f t="shared" si="5"/>
        <v>6</v>
      </c>
      <c r="J61" s="15" t="str">
        <f t="shared" si="6"/>
        <v>W</v>
      </c>
    </row>
    <row r="62" spans="1:10" ht="14.45" x14ac:dyDescent="0.3">
      <c r="A62" s="11" t="s">
        <v>566</v>
      </c>
      <c r="B62" s="13" t="s">
        <v>567</v>
      </c>
      <c r="C62" s="14">
        <v>1</v>
      </c>
      <c r="D62" s="14">
        <v>1</v>
      </c>
      <c r="E62" s="14">
        <v>1</v>
      </c>
      <c r="F62" s="14">
        <v>1</v>
      </c>
      <c r="G62" s="14">
        <v>1</v>
      </c>
      <c r="H62" s="14">
        <v>1</v>
      </c>
      <c r="I62" s="14">
        <f t="shared" si="5"/>
        <v>6</v>
      </c>
      <c r="J62" s="15" t="str">
        <f t="shared" si="6"/>
        <v>W</v>
      </c>
    </row>
    <row r="63" spans="1:10" ht="14.45" x14ac:dyDescent="0.3">
      <c r="A63" s="11" t="s">
        <v>568</v>
      </c>
      <c r="B63" s="13" t="s">
        <v>569</v>
      </c>
      <c r="C63" s="14">
        <v>1</v>
      </c>
      <c r="D63" s="14">
        <v>1</v>
      </c>
      <c r="E63" s="14">
        <v>1</v>
      </c>
      <c r="F63" s="14">
        <v>1</v>
      </c>
      <c r="G63" s="14">
        <v>1</v>
      </c>
      <c r="H63" s="14">
        <v>1</v>
      </c>
      <c r="I63" s="14">
        <f t="shared" si="5"/>
        <v>6</v>
      </c>
      <c r="J63" s="15" t="str">
        <f t="shared" si="6"/>
        <v>W</v>
      </c>
    </row>
    <row r="64" spans="1:10" ht="14.45" x14ac:dyDescent="0.3">
      <c r="A64" s="11" t="s">
        <v>572</v>
      </c>
      <c r="B64" s="13" t="s">
        <v>573</v>
      </c>
      <c r="C64" s="14">
        <v>1</v>
      </c>
      <c r="D64" s="14">
        <v>1</v>
      </c>
      <c r="E64" s="14">
        <v>1</v>
      </c>
      <c r="F64" s="14">
        <v>1</v>
      </c>
      <c r="G64" s="14">
        <v>1</v>
      </c>
      <c r="H64" s="14">
        <v>1</v>
      </c>
      <c r="I64" s="14">
        <f t="shared" si="5"/>
        <v>6</v>
      </c>
      <c r="J64" s="15" t="str">
        <f t="shared" si="6"/>
        <v>W</v>
      </c>
    </row>
    <row r="65" spans="1:10" ht="14.45" x14ac:dyDescent="0.3">
      <c r="A65" s="11" t="s">
        <v>574</v>
      </c>
      <c r="B65" s="13" t="s">
        <v>575</v>
      </c>
      <c r="C65" s="14">
        <v>1</v>
      </c>
      <c r="D65" s="14">
        <v>1</v>
      </c>
      <c r="E65" s="14">
        <v>1</v>
      </c>
      <c r="F65" s="14">
        <v>1</v>
      </c>
      <c r="G65" s="14">
        <v>1</v>
      </c>
      <c r="H65" s="14">
        <v>1</v>
      </c>
      <c r="I65" s="14">
        <f t="shared" si="5"/>
        <v>6</v>
      </c>
      <c r="J65" s="15" t="str">
        <f t="shared" si="6"/>
        <v>W</v>
      </c>
    </row>
    <row r="66" spans="1:10" ht="14.45" x14ac:dyDescent="0.3">
      <c r="A66" s="11" t="s">
        <v>578</v>
      </c>
      <c r="B66" s="13" t="s">
        <v>579</v>
      </c>
      <c r="C66" s="14">
        <v>1</v>
      </c>
      <c r="D66" s="14">
        <v>1</v>
      </c>
      <c r="E66" s="14">
        <v>1</v>
      </c>
      <c r="F66" s="14">
        <v>1</v>
      </c>
      <c r="G66" s="14">
        <v>1</v>
      </c>
      <c r="H66" s="14">
        <v>1</v>
      </c>
      <c r="I66" s="14">
        <f t="shared" si="5"/>
        <v>6</v>
      </c>
      <c r="J66" s="15" t="str">
        <f t="shared" si="6"/>
        <v>W</v>
      </c>
    </row>
    <row r="67" spans="1:10" ht="14.45" x14ac:dyDescent="0.3">
      <c r="A67" s="11" t="s">
        <v>590</v>
      </c>
      <c r="B67" s="13" t="s">
        <v>591</v>
      </c>
      <c r="C67" s="14">
        <v>1</v>
      </c>
      <c r="D67" s="14">
        <v>1</v>
      </c>
      <c r="E67" s="14">
        <v>1</v>
      </c>
      <c r="F67" s="14">
        <v>1</v>
      </c>
      <c r="G67" s="14">
        <v>1</v>
      </c>
      <c r="H67" s="14">
        <v>1</v>
      </c>
      <c r="I67" s="14">
        <f t="shared" si="5"/>
        <v>6</v>
      </c>
      <c r="J67" s="15" t="str">
        <f t="shared" si="6"/>
        <v>W</v>
      </c>
    </row>
    <row r="68" spans="1:10" ht="14.45" x14ac:dyDescent="0.3">
      <c r="A68" s="11" t="s">
        <v>600</v>
      </c>
      <c r="B68" s="13" t="s">
        <v>601</v>
      </c>
      <c r="C68" s="14">
        <v>1</v>
      </c>
      <c r="D68" s="14">
        <v>1</v>
      </c>
      <c r="E68" s="14">
        <v>1</v>
      </c>
      <c r="F68" s="14">
        <v>1</v>
      </c>
      <c r="G68" s="14">
        <v>1</v>
      </c>
      <c r="H68" s="14">
        <v>1</v>
      </c>
      <c r="I68" s="14">
        <f t="shared" si="5"/>
        <v>6</v>
      </c>
      <c r="J68" s="15" t="str">
        <f t="shared" si="6"/>
        <v>W</v>
      </c>
    </row>
    <row r="69" spans="1:10" thickBot="1" x14ac:dyDescent="0.35">
      <c r="A69" s="11" t="s">
        <v>618</v>
      </c>
      <c r="B69" s="13" t="s">
        <v>619</v>
      </c>
      <c r="C69" s="14">
        <v>1</v>
      </c>
      <c r="D69" s="14">
        <v>1</v>
      </c>
      <c r="E69" s="14">
        <v>1</v>
      </c>
      <c r="F69" s="14">
        <v>1</v>
      </c>
      <c r="G69" s="14">
        <v>1</v>
      </c>
      <c r="H69" s="14">
        <v>1</v>
      </c>
      <c r="I69" s="14">
        <f t="shared" si="5"/>
        <v>6</v>
      </c>
      <c r="J69" s="15" t="str">
        <f t="shared" si="6"/>
        <v>W</v>
      </c>
    </row>
    <row r="70" spans="1:10" thickBot="1" x14ac:dyDescent="0.35">
      <c r="A70" s="17"/>
      <c r="B70" s="18" t="s">
        <v>685</v>
      </c>
      <c r="C70" s="19">
        <f>SUM(C14:C69)</f>
        <v>56</v>
      </c>
      <c r="D70" s="19">
        <f t="shared" ref="D70:I70" si="7">SUM(D14:D69)</f>
        <v>56</v>
      </c>
      <c r="E70" s="19">
        <f t="shared" si="7"/>
        <v>56</v>
      </c>
      <c r="F70" s="19">
        <f t="shared" si="7"/>
        <v>56</v>
      </c>
      <c r="G70" s="19">
        <f t="shared" si="7"/>
        <v>56</v>
      </c>
      <c r="H70" s="19">
        <f t="shared" si="7"/>
        <v>56</v>
      </c>
      <c r="I70" s="19">
        <f t="shared" si="7"/>
        <v>336</v>
      </c>
      <c r="J70" s="30"/>
    </row>
    <row r="71" spans="1:10" ht="14.45" x14ac:dyDescent="0.3">
      <c r="A71" s="11" t="s">
        <v>346</v>
      </c>
      <c r="B71" s="13" t="s">
        <v>347</v>
      </c>
      <c r="C71" s="14">
        <v>1</v>
      </c>
      <c r="D71" s="14">
        <v>1</v>
      </c>
      <c r="E71" s="14">
        <v>1</v>
      </c>
      <c r="F71" s="14">
        <v>1</v>
      </c>
      <c r="G71" s="14">
        <v>1</v>
      </c>
      <c r="H71" s="14">
        <v>1</v>
      </c>
      <c r="I71" s="14">
        <f t="shared" ref="I71:I81" si="8">SUM(C71:H71)</f>
        <v>6</v>
      </c>
      <c r="J71" s="15" t="str">
        <f t="shared" ref="J71:J81" si="9">MID(A71,2,1)</f>
        <v>S</v>
      </c>
    </row>
    <row r="72" spans="1:10" ht="14.45" x14ac:dyDescent="0.3">
      <c r="A72" s="11" t="s">
        <v>348</v>
      </c>
      <c r="B72" s="13" t="s">
        <v>349</v>
      </c>
      <c r="C72" s="14">
        <v>1</v>
      </c>
      <c r="D72" s="14">
        <v>1</v>
      </c>
      <c r="E72" s="14">
        <v>1</v>
      </c>
      <c r="F72" s="14">
        <v>1</v>
      </c>
      <c r="G72" s="14">
        <v>1</v>
      </c>
      <c r="H72" s="14">
        <v>1</v>
      </c>
      <c r="I72" s="14">
        <f t="shared" si="8"/>
        <v>6</v>
      </c>
      <c r="J72" s="15" t="str">
        <f t="shared" si="9"/>
        <v>S</v>
      </c>
    </row>
    <row r="73" spans="1:10" ht="14.45" x14ac:dyDescent="0.3">
      <c r="A73" s="11" t="s">
        <v>350</v>
      </c>
      <c r="B73" s="13" t="s">
        <v>351</v>
      </c>
      <c r="C73" s="14">
        <v>1</v>
      </c>
      <c r="D73" s="14">
        <v>1</v>
      </c>
      <c r="E73" s="14">
        <v>1</v>
      </c>
      <c r="F73" s="14">
        <v>1</v>
      </c>
      <c r="G73" s="14">
        <v>1</v>
      </c>
      <c r="H73" s="14">
        <v>1</v>
      </c>
      <c r="I73" s="14">
        <f t="shared" si="8"/>
        <v>6</v>
      </c>
      <c r="J73" s="15" t="str">
        <f t="shared" si="9"/>
        <v>S</v>
      </c>
    </row>
    <row r="74" spans="1:10" ht="14.45" x14ac:dyDescent="0.3">
      <c r="A74" s="11" t="s">
        <v>352</v>
      </c>
      <c r="B74" s="13" t="s">
        <v>353</v>
      </c>
      <c r="C74" s="14">
        <v>1</v>
      </c>
      <c r="D74" s="14">
        <v>1</v>
      </c>
      <c r="E74" s="14">
        <v>1</v>
      </c>
      <c r="F74" s="14">
        <v>1</v>
      </c>
      <c r="G74" s="14">
        <v>1</v>
      </c>
      <c r="H74" s="14">
        <v>1</v>
      </c>
      <c r="I74" s="14">
        <f t="shared" si="8"/>
        <v>6</v>
      </c>
      <c r="J74" s="15" t="str">
        <f t="shared" si="9"/>
        <v>S</v>
      </c>
    </row>
    <row r="75" spans="1:10" ht="14.45" x14ac:dyDescent="0.3">
      <c r="A75" s="11" t="s">
        <v>362</v>
      </c>
      <c r="B75" s="13" t="s">
        <v>363</v>
      </c>
      <c r="C75" s="14">
        <v>1</v>
      </c>
      <c r="D75" s="14">
        <v>1</v>
      </c>
      <c r="E75" s="14">
        <v>1</v>
      </c>
      <c r="F75" s="14">
        <v>1</v>
      </c>
      <c r="G75" s="14">
        <v>1</v>
      </c>
      <c r="H75" s="14">
        <v>1</v>
      </c>
      <c r="I75" s="14">
        <f t="shared" si="8"/>
        <v>6</v>
      </c>
      <c r="J75" s="15" t="str">
        <f t="shared" si="9"/>
        <v>S</v>
      </c>
    </row>
    <row r="76" spans="1:10" ht="14.45" x14ac:dyDescent="0.3">
      <c r="A76" s="11" t="s">
        <v>364</v>
      </c>
      <c r="B76" s="13" t="s">
        <v>365</v>
      </c>
      <c r="C76" s="14">
        <v>1</v>
      </c>
      <c r="D76" s="14">
        <v>1</v>
      </c>
      <c r="E76" s="14">
        <v>1</v>
      </c>
      <c r="F76" s="14">
        <v>1</v>
      </c>
      <c r="G76" s="14">
        <v>1</v>
      </c>
      <c r="H76" s="14">
        <v>1</v>
      </c>
      <c r="I76" s="14">
        <f t="shared" si="8"/>
        <v>6</v>
      </c>
      <c r="J76" s="15" t="str">
        <f t="shared" si="9"/>
        <v>S</v>
      </c>
    </row>
    <row r="77" spans="1:10" ht="14.45" x14ac:dyDescent="0.3">
      <c r="A77" s="11" t="s">
        <v>366</v>
      </c>
      <c r="B77" s="13" t="s">
        <v>367</v>
      </c>
      <c r="C77" s="14">
        <v>1</v>
      </c>
      <c r="D77" s="14">
        <v>1</v>
      </c>
      <c r="E77" s="14">
        <v>1</v>
      </c>
      <c r="F77" s="14">
        <v>1</v>
      </c>
      <c r="G77" s="14">
        <v>1</v>
      </c>
      <c r="H77" s="14">
        <v>1</v>
      </c>
      <c r="I77" s="14">
        <f t="shared" si="8"/>
        <v>6</v>
      </c>
      <c r="J77" s="15" t="str">
        <f t="shared" si="9"/>
        <v>S</v>
      </c>
    </row>
    <row r="78" spans="1:10" ht="14.45" x14ac:dyDescent="0.3">
      <c r="A78" s="11" t="s">
        <v>375</v>
      </c>
      <c r="B78" s="13" t="s">
        <v>376</v>
      </c>
      <c r="C78" s="14">
        <v>1</v>
      </c>
      <c r="D78" s="14">
        <v>1</v>
      </c>
      <c r="E78" s="14">
        <v>1</v>
      </c>
      <c r="F78" s="14">
        <v>1</v>
      </c>
      <c r="G78" s="14">
        <v>1</v>
      </c>
      <c r="H78" s="14">
        <v>1</v>
      </c>
      <c r="I78" s="14">
        <f t="shared" si="8"/>
        <v>6</v>
      </c>
      <c r="J78" s="15" t="str">
        <f t="shared" si="9"/>
        <v>S</v>
      </c>
    </row>
    <row r="79" spans="1:10" ht="14.45" x14ac:dyDescent="0.3">
      <c r="A79" s="11" t="s">
        <v>394</v>
      </c>
      <c r="B79" s="13" t="s">
        <v>395</v>
      </c>
      <c r="C79" s="14">
        <v>1</v>
      </c>
      <c r="D79" s="14">
        <v>1</v>
      </c>
      <c r="E79" s="14">
        <v>1</v>
      </c>
      <c r="F79" s="14">
        <v>1</v>
      </c>
      <c r="G79" s="14">
        <v>1</v>
      </c>
      <c r="H79" s="14">
        <v>1</v>
      </c>
      <c r="I79" s="14">
        <f t="shared" si="8"/>
        <v>6</v>
      </c>
      <c r="J79" s="15" t="str">
        <f t="shared" si="9"/>
        <v>S</v>
      </c>
    </row>
    <row r="80" spans="1:10" ht="14.45" x14ac:dyDescent="0.3">
      <c r="A80" s="11" t="s">
        <v>402</v>
      </c>
      <c r="B80" s="13" t="s">
        <v>403</v>
      </c>
      <c r="C80" s="14">
        <v>1</v>
      </c>
      <c r="D80" s="14">
        <v>1</v>
      </c>
      <c r="E80" s="14">
        <v>1</v>
      </c>
      <c r="F80" s="14">
        <v>1</v>
      </c>
      <c r="G80" s="14">
        <v>1</v>
      </c>
      <c r="H80" s="14">
        <v>1</v>
      </c>
      <c r="I80" s="14">
        <f t="shared" si="8"/>
        <v>6</v>
      </c>
      <c r="J80" s="15" t="str">
        <f t="shared" si="9"/>
        <v>S</v>
      </c>
    </row>
    <row r="81" spans="1:11" thickBot="1" x14ac:dyDescent="0.35">
      <c r="A81" s="11" t="s">
        <v>408</v>
      </c>
      <c r="B81" s="13" t="s">
        <v>409</v>
      </c>
      <c r="C81" s="14">
        <v>1</v>
      </c>
      <c r="D81" s="14">
        <v>1</v>
      </c>
      <c r="E81" s="14">
        <v>1</v>
      </c>
      <c r="F81" s="14">
        <v>1</v>
      </c>
      <c r="G81" s="14">
        <v>1</v>
      </c>
      <c r="H81" s="14">
        <v>1</v>
      </c>
      <c r="I81" s="14">
        <f t="shared" si="8"/>
        <v>6</v>
      </c>
      <c r="J81" s="15" t="str">
        <f t="shared" si="9"/>
        <v>S</v>
      </c>
    </row>
    <row r="82" spans="1:11" thickBot="1" x14ac:dyDescent="0.35">
      <c r="A82" s="17"/>
      <c r="B82" s="18" t="s">
        <v>680</v>
      </c>
      <c r="C82" s="19">
        <f>SUM(C71:C81)</f>
        <v>11</v>
      </c>
      <c r="D82" s="19">
        <f t="shared" ref="D82:I82" si="10">SUM(D71:D81)</f>
        <v>11</v>
      </c>
      <c r="E82" s="19">
        <f t="shared" si="10"/>
        <v>11</v>
      </c>
      <c r="F82" s="19">
        <f t="shared" si="10"/>
        <v>11</v>
      </c>
      <c r="G82" s="19">
        <f t="shared" si="10"/>
        <v>11</v>
      </c>
      <c r="H82" s="19">
        <f t="shared" si="10"/>
        <v>11</v>
      </c>
      <c r="I82" s="19">
        <f t="shared" si="10"/>
        <v>66</v>
      </c>
    </row>
    <row r="83" spans="1:11" ht="14.45" x14ac:dyDescent="0.3">
      <c r="A83" s="11" t="s">
        <v>242</v>
      </c>
      <c r="B83" s="13" t="s">
        <v>243</v>
      </c>
      <c r="C83" s="14">
        <v>1</v>
      </c>
      <c r="D83" s="14">
        <v>1</v>
      </c>
      <c r="E83" s="14">
        <v>1</v>
      </c>
      <c r="F83" s="14">
        <v>1</v>
      </c>
      <c r="G83" s="14">
        <v>1</v>
      </c>
      <c r="H83" s="14">
        <v>1</v>
      </c>
      <c r="I83" s="14">
        <f t="shared" ref="I83:I105" si="11">SUM(C83:H83)</f>
        <v>6</v>
      </c>
      <c r="J83" s="15" t="str">
        <f t="shared" ref="J83:J105" si="12">MID(A83,2,1)</f>
        <v>N</v>
      </c>
      <c r="K83" s="15" t="s">
        <v>660</v>
      </c>
    </row>
    <row r="84" spans="1:11" ht="14.45" x14ac:dyDescent="0.3">
      <c r="A84" s="11" t="s">
        <v>244</v>
      </c>
      <c r="B84" s="13" t="s">
        <v>245</v>
      </c>
      <c r="C84" s="14">
        <v>1</v>
      </c>
      <c r="D84" s="14">
        <v>1</v>
      </c>
      <c r="E84" s="14">
        <v>1</v>
      </c>
      <c r="F84" s="14">
        <v>1</v>
      </c>
      <c r="G84" s="14">
        <v>1</v>
      </c>
      <c r="H84" s="14">
        <v>1</v>
      </c>
      <c r="I84" s="14">
        <f t="shared" si="11"/>
        <v>6</v>
      </c>
      <c r="J84" s="15" t="str">
        <f t="shared" si="12"/>
        <v>N</v>
      </c>
      <c r="K84" s="15" t="s">
        <v>660</v>
      </c>
    </row>
    <row r="85" spans="1:11" ht="14.45" x14ac:dyDescent="0.3">
      <c r="A85" s="11" t="s">
        <v>246</v>
      </c>
      <c r="B85" s="13" t="s">
        <v>247</v>
      </c>
      <c r="C85" s="14">
        <v>1</v>
      </c>
      <c r="D85" s="14">
        <v>1</v>
      </c>
      <c r="E85" s="14">
        <v>1</v>
      </c>
      <c r="F85" s="14">
        <v>1</v>
      </c>
      <c r="G85" s="14">
        <v>1</v>
      </c>
      <c r="H85" s="14">
        <v>1</v>
      </c>
      <c r="I85" s="14">
        <f t="shared" si="11"/>
        <v>6</v>
      </c>
      <c r="J85" s="15" t="str">
        <f t="shared" si="12"/>
        <v>N</v>
      </c>
      <c r="K85" s="15" t="s">
        <v>660</v>
      </c>
    </row>
    <row r="86" spans="1:11" ht="14.45" x14ac:dyDescent="0.3">
      <c r="A86" s="11" t="s">
        <v>248</v>
      </c>
      <c r="B86" s="13" t="s">
        <v>249</v>
      </c>
      <c r="C86" s="14">
        <v>1</v>
      </c>
      <c r="D86" s="14">
        <v>1</v>
      </c>
      <c r="E86" s="14">
        <v>1</v>
      </c>
      <c r="F86" s="14">
        <v>1</v>
      </c>
      <c r="G86" s="14">
        <v>1</v>
      </c>
      <c r="H86" s="14">
        <v>1</v>
      </c>
      <c r="I86" s="14">
        <f t="shared" si="11"/>
        <v>6</v>
      </c>
      <c r="J86" s="15" t="str">
        <f t="shared" si="12"/>
        <v>N</v>
      </c>
      <c r="K86" s="15" t="s">
        <v>660</v>
      </c>
    </row>
    <row r="87" spans="1:11" ht="14.45" x14ac:dyDescent="0.3">
      <c r="A87" s="11" t="s">
        <v>250</v>
      </c>
      <c r="B87" s="13" t="s">
        <v>251</v>
      </c>
      <c r="C87" s="14">
        <v>1</v>
      </c>
      <c r="D87" s="14">
        <v>1</v>
      </c>
      <c r="E87" s="14">
        <v>1</v>
      </c>
      <c r="F87" s="14">
        <v>1</v>
      </c>
      <c r="G87" s="14">
        <v>1</v>
      </c>
      <c r="H87" s="14">
        <v>1</v>
      </c>
      <c r="I87" s="14">
        <f t="shared" si="11"/>
        <v>6</v>
      </c>
      <c r="J87" s="15" t="str">
        <f t="shared" si="12"/>
        <v>N</v>
      </c>
      <c r="K87" s="15" t="s">
        <v>660</v>
      </c>
    </row>
    <row r="88" spans="1:11" ht="14.45" x14ac:dyDescent="0.3">
      <c r="A88" s="11" t="s">
        <v>252</v>
      </c>
      <c r="B88" s="13" t="s">
        <v>253</v>
      </c>
      <c r="C88" s="14">
        <v>1</v>
      </c>
      <c r="D88" s="14">
        <v>1</v>
      </c>
      <c r="E88" s="14">
        <v>1</v>
      </c>
      <c r="F88" s="14">
        <v>1</v>
      </c>
      <c r="G88" s="14">
        <v>1</v>
      </c>
      <c r="H88" s="14">
        <v>1</v>
      </c>
      <c r="I88" s="14">
        <f t="shared" si="11"/>
        <v>6</v>
      </c>
      <c r="J88" s="15" t="str">
        <f t="shared" si="12"/>
        <v>N</v>
      </c>
      <c r="K88" s="15" t="s">
        <v>660</v>
      </c>
    </row>
    <row r="89" spans="1:11" ht="14.45" x14ac:dyDescent="0.3">
      <c r="A89" s="11" t="s">
        <v>254</v>
      </c>
      <c r="B89" s="13" t="s">
        <v>255</v>
      </c>
      <c r="C89" s="14">
        <v>1</v>
      </c>
      <c r="D89" s="14">
        <v>1</v>
      </c>
      <c r="E89" s="14">
        <v>1</v>
      </c>
      <c r="F89" s="14">
        <v>1</v>
      </c>
      <c r="G89" s="14">
        <v>1</v>
      </c>
      <c r="H89" s="14">
        <v>1</v>
      </c>
      <c r="I89" s="14">
        <f t="shared" si="11"/>
        <v>6</v>
      </c>
      <c r="J89" s="15" t="str">
        <f t="shared" si="12"/>
        <v>N</v>
      </c>
      <c r="K89" s="15" t="s">
        <v>660</v>
      </c>
    </row>
    <row r="90" spans="1:11" ht="14.45" x14ac:dyDescent="0.3">
      <c r="A90" s="11" t="s">
        <v>256</v>
      </c>
      <c r="B90" s="13" t="s">
        <v>257</v>
      </c>
      <c r="C90" s="14">
        <v>1</v>
      </c>
      <c r="D90" s="14">
        <v>1</v>
      </c>
      <c r="E90" s="14">
        <v>1</v>
      </c>
      <c r="F90" s="14">
        <v>1</v>
      </c>
      <c r="G90" s="14">
        <v>1</v>
      </c>
      <c r="H90" s="14">
        <v>1</v>
      </c>
      <c r="I90" s="14">
        <f t="shared" si="11"/>
        <v>6</v>
      </c>
      <c r="J90" s="15" t="str">
        <f t="shared" si="12"/>
        <v>N</v>
      </c>
      <c r="K90" s="15" t="s">
        <v>660</v>
      </c>
    </row>
    <row r="91" spans="1:11" ht="14.45" x14ac:dyDescent="0.3">
      <c r="A91" s="11" t="s">
        <v>258</v>
      </c>
      <c r="B91" s="13" t="s">
        <v>259</v>
      </c>
      <c r="C91" s="14">
        <v>1</v>
      </c>
      <c r="D91" s="14">
        <v>1</v>
      </c>
      <c r="E91" s="14">
        <v>1</v>
      </c>
      <c r="F91" s="14">
        <v>1</v>
      </c>
      <c r="G91" s="14">
        <v>1</v>
      </c>
      <c r="H91" s="14">
        <v>1</v>
      </c>
      <c r="I91" s="14">
        <f t="shared" si="11"/>
        <v>6</v>
      </c>
      <c r="J91" s="15" t="str">
        <f t="shared" si="12"/>
        <v>N</v>
      </c>
      <c r="K91" s="15" t="s">
        <v>660</v>
      </c>
    </row>
    <row r="92" spans="1:11" ht="14.45" x14ac:dyDescent="0.3">
      <c r="A92" s="11" t="s">
        <v>260</v>
      </c>
      <c r="B92" s="13" t="s">
        <v>261</v>
      </c>
      <c r="C92" s="14">
        <v>1</v>
      </c>
      <c r="D92" s="14">
        <v>1</v>
      </c>
      <c r="E92" s="14">
        <v>1</v>
      </c>
      <c r="F92" s="14">
        <v>1</v>
      </c>
      <c r="G92" s="14">
        <v>1</v>
      </c>
      <c r="H92" s="14">
        <v>1</v>
      </c>
      <c r="I92" s="14">
        <f t="shared" si="11"/>
        <v>6</v>
      </c>
      <c r="J92" s="15" t="str">
        <f t="shared" si="12"/>
        <v>N</v>
      </c>
      <c r="K92" s="15" t="s">
        <v>660</v>
      </c>
    </row>
    <row r="93" spans="1:11" ht="14.45" x14ac:dyDescent="0.3">
      <c r="A93" s="11" t="s">
        <v>262</v>
      </c>
      <c r="B93" s="13" t="s">
        <v>263</v>
      </c>
      <c r="C93" s="14">
        <v>1</v>
      </c>
      <c r="D93" s="14">
        <v>1</v>
      </c>
      <c r="E93" s="14">
        <v>1</v>
      </c>
      <c r="F93" s="14">
        <v>1</v>
      </c>
      <c r="G93" s="14">
        <v>1</v>
      </c>
      <c r="H93" s="14">
        <v>1</v>
      </c>
      <c r="I93" s="14">
        <f t="shared" si="11"/>
        <v>6</v>
      </c>
      <c r="J93" s="15" t="str">
        <f t="shared" si="12"/>
        <v>N</v>
      </c>
      <c r="K93" s="15" t="s">
        <v>660</v>
      </c>
    </row>
    <row r="94" spans="1:11" ht="14.45" x14ac:dyDescent="0.3">
      <c r="A94" s="11" t="s">
        <v>264</v>
      </c>
      <c r="B94" s="13" t="s">
        <v>265</v>
      </c>
      <c r="C94" s="14">
        <v>1</v>
      </c>
      <c r="D94" s="14">
        <v>1</v>
      </c>
      <c r="E94" s="14">
        <v>1</v>
      </c>
      <c r="F94" s="14">
        <v>1</v>
      </c>
      <c r="G94" s="14">
        <v>1</v>
      </c>
      <c r="H94" s="14">
        <v>1</v>
      </c>
      <c r="I94" s="14">
        <f t="shared" si="11"/>
        <v>6</v>
      </c>
      <c r="J94" s="15" t="str">
        <f t="shared" si="12"/>
        <v>N</v>
      </c>
      <c r="K94" s="15" t="s">
        <v>660</v>
      </c>
    </row>
    <row r="95" spans="1:11" ht="14.45" x14ac:dyDescent="0.3">
      <c r="A95" s="11" t="s">
        <v>266</v>
      </c>
      <c r="B95" s="13" t="s">
        <v>267</v>
      </c>
      <c r="C95" s="14">
        <v>1</v>
      </c>
      <c r="D95" s="14">
        <v>1</v>
      </c>
      <c r="E95" s="14">
        <v>1</v>
      </c>
      <c r="F95" s="14">
        <v>1</v>
      </c>
      <c r="G95" s="14">
        <v>1</v>
      </c>
      <c r="H95" s="14">
        <v>1</v>
      </c>
      <c r="I95" s="14">
        <f t="shared" si="11"/>
        <v>6</v>
      </c>
      <c r="J95" s="15" t="str">
        <f t="shared" si="12"/>
        <v>N</v>
      </c>
      <c r="K95" s="15" t="s">
        <v>660</v>
      </c>
    </row>
    <row r="96" spans="1:11" ht="14.45" x14ac:dyDescent="0.3">
      <c r="A96" s="11" t="s">
        <v>268</v>
      </c>
      <c r="B96" s="13" t="s">
        <v>269</v>
      </c>
      <c r="C96" s="14">
        <v>1</v>
      </c>
      <c r="D96" s="14">
        <v>1</v>
      </c>
      <c r="E96" s="14">
        <v>1</v>
      </c>
      <c r="F96" s="14">
        <v>1</v>
      </c>
      <c r="G96" s="14">
        <v>1</v>
      </c>
      <c r="H96" s="14">
        <v>1</v>
      </c>
      <c r="I96" s="14">
        <f t="shared" si="11"/>
        <v>6</v>
      </c>
      <c r="J96" s="15" t="str">
        <f t="shared" si="12"/>
        <v>N</v>
      </c>
      <c r="K96" s="15" t="s">
        <v>660</v>
      </c>
    </row>
    <row r="97" spans="1:11" ht="14.45" x14ac:dyDescent="0.3">
      <c r="A97" s="11" t="s">
        <v>270</v>
      </c>
      <c r="B97" s="13" t="s">
        <v>271</v>
      </c>
      <c r="C97" s="14">
        <v>1</v>
      </c>
      <c r="D97" s="14">
        <v>1</v>
      </c>
      <c r="E97" s="14">
        <v>1</v>
      </c>
      <c r="F97" s="14">
        <v>1</v>
      </c>
      <c r="G97" s="14">
        <v>1</v>
      </c>
      <c r="H97" s="14">
        <v>1</v>
      </c>
      <c r="I97" s="14">
        <f t="shared" si="11"/>
        <v>6</v>
      </c>
      <c r="J97" s="15" t="str">
        <f t="shared" si="12"/>
        <v>N</v>
      </c>
      <c r="K97" s="15" t="s">
        <v>660</v>
      </c>
    </row>
    <row r="98" spans="1:11" ht="14.45" x14ac:dyDescent="0.3">
      <c r="A98" s="11" t="s">
        <v>274</v>
      </c>
      <c r="B98" s="13" t="s">
        <v>275</v>
      </c>
      <c r="C98" s="14">
        <v>1</v>
      </c>
      <c r="D98" s="14">
        <v>1</v>
      </c>
      <c r="E98" s="14">
        <v>1</v>
      </c>
      <c r="F98" s="14">
        <v>1</v>
      </c>
      <c r="G98" s="14">
        <v>1</v>
      </c>
      <c r="H98" s="14">
        <v>1</v>
      </c>
      <c r="I98" s="14">
        <f t="shared" si="11"/>
        <v>6</v>
      </c>
      <c r="J98" s="15" t="str">
        <f t="shared" si="12"/>
        <v>N</v>
      </c>
      <c r="K98" s="15" t="s">
        <v>660</v>
      </c>
    </row>
    <row r="99" spans="1:11" ht="14.45" x14ac:dyDescent="0.3">
      <c r="A99" s="11" t="s">
        <v>276</v>
      </c>
      <c r="B99" s="13" t="s">
        <v>277</v>
      </c>
      <c r="C99" s="14">
        <v>1</v>
      </c>
      <c r="D99" s="14">
        <v>1</v>
      </c>
      <c r="E99" s="14">
        <v>1</v>
      </c>
      <c r="F99" s="14">
        <v>1</v>
      </c>
      <c r="G99" s="14">
        <v>1</v>
      </c>
      <c r="H99" s="14">
        <v>1</v>
      </c>
      <c r="I99" s="14">
        <f t="shared" si="11"/>
        <v>6</v>
      </c>
      <c r="J99" s="15" t="str">
        <f t="shared" si="12"/>
        <v>N</v>
      </c>
      <c r="K99" s="15" t="s">
        <v>660</v>
      </c>
    </row>
    <row r="100" spans="1:11" ht="14.45" x14ac:dyDescent="0.3">
      <c r="A100" s="11" t="s">
        <v>278</v>
      </c>
      <c r="B100" s="13" t="s">
        <v>279</v>
      </c>
      <c r="C100" s="14">
        <v>1</v>
      </c>
      <c r="D100" s="14">
        <v>1</v>
      </c>
      <c r="E100" s="14">
        <v>1</v>
      </c>
      <c r="F100" s="14">
        <v>1</v>
      </c>
      <c r="G100" s="14">
        <v>1</v>
      </c>
      <c r="H100" s="14">
        <v>1</v>
      </c>
      <c r="I100" s="14">
        <f t="shared" si="11"/>
        <v>6</v>
      </c>
      <c r="J100" s="15" t="str">
        <f t="shared" si="12"/>
        <v>N</v>
      </c>
      <c r="K100" s="15" t="s">
        <v>660</v>
      </c>
    </row>
    <row r="101" spans="1:11" x14ac:dyDescent="0.25">
      <c r="A101" s="11" t="s">
        <v>280</v>
      </c>
      <c r="B101" s="13" t="s">
        <v>281</v>
      </c>
      <c r="C101" s="14">
        <v>1</v>
      </c>
      <c r="D101" s="14">
        <v>1</v>
      </c>
      <c r="E101" s="14">
        <v>1</v>
      </c>
      <c r="F101" s="14">
        <v>1</v>
      </c>
      <c r="G101" s="14">
        <v>1</v>
      </c>
      <c r="H101" s="14">
        <v>1</v>
      </c>
      <c r="I101" s="14">
        <f t="shared" si="11"/>
        <v>6</v>
      </c>
      <c r="J101" s="15" t="str">
        <f t="shared" si="12"/>
        <v>N</v>
      </c>
      <c r="K101" s="15" t="s">
        <v>660</v>
      </c>
    </row>
    <row r="102" spans="1:11" ht="14.45" x14ac:dyDescent="0.3">
      <c r="A102" s="11" t="s">
        <v>282</v>
      </c>
      <c r="B102" s="13" t="s">
        <v>283</v>
      </c>
      <c r="C102" s="14">
        <v>1</v>
      </c>
      <c r="D102" s="14">
        <v>1</v>
      </c>
      <c r="E102" s="14">
        <v>1</v>
      </c>
      <c r="F102" s="14">
        <v>1</v>
      </c>
      <c r="G102" s="14">
        <v>1</v>
      </c>
      <c r="H102" s="14">
        <v>1</v>
      </c>
      <c r="I102" s="14">
        <f t="shared" si="11"/>
        <v>6</v>
      </c>
      <c r="J102" s="15" t="str">
        <f t="shared" si="12"/>
        <v>N</v>
      </c>
      <c r="K102" s="15" t="s">
        <v>660</v>
      </c>
    </row>
    <row r="103" spans="1:11" ht="14.45" x14ac:dyDescent="0.3">
      <c r="A103" s="11" t="s">
        <v>284</v>
      </c>
      <c r="B103" s="13" t="s">
        <v>285</v>
      </c>
      <c r="C103" s="14">
        <v>1</v>
      </c>
      <c r="D103" s="14">
        <v>1</v>
      </c>
      <c r="E103" s="14">
        <v>1</v>
      </c>
      <c r="F103" s="14">
        <v>1</v>
      </c>
      <c r="G103" s="14">
        <v>1</v>
      </c>
      <c r="H103" s="14">
        <v>1</v>
      </c>
      <c r="I103" s="14">
        <f t="shared" si="11"/>
        <v>6</v>
      </c>
      <c r="J103" s="15" t="str">
        <f t="shared" si="12"/>
        <v>N</v>
      </c>
      <c r="K103" s="15" t="s">
        <v>660</v>
      </c>
    </row>
    <row r="104" spans="1:11" ht="14.45" x14ac:dyDescent="0.3">
      <c r="A104" s="11" t="s">
        <v>286</v>
      </c>
      <c r="B104" s="13" t="s">
        <v>287</v>
      </c>
      <c r="C104" s="14">
        <v>1</v>
      </c>
      <c r="D104" s="14">
        <v>1</v>
      </c>
      <c r="E104" s="14">
        <v>1</v>
      </c>
      <c r="F104" s="14">
        <v>1</v>
      </c>
      <c r="G104" s="14">
        <v>1</v>
      </c>
      <c r="H104" s="14">
        <v>1</v>
      </c>
      <c r="I104" s="14">
        <f t="shared" si="11"/>
        <v>6</v>
      </c>
      <c r="J104" s="15" t="str">
        <f t="shared" si="12"/>
        <v>N</v>
      </c>
      <c r="K104" s="15" t="s">
        <v>660</v>
      </c>
    </row>
    <row r="105" spans="1:11" thickBot="1" x14ac:dyDescent="0.35">
      <c r="A105" s="11" t="s">
        <v>316</v>
      </c>
      <c r="B105" s="13" t="s">
        <v>317</v>
      </c>
      <c r="C105" s="14">
        <v>1</v>
      </c>
      <c r="D105" s="14">
        <v>1</v>
      </c>
      <c r="E105" s="14">
        <v>1</v>
      </c>
      <c r="F105" s="14">
        <v>1</v>
      </c>
      <c r="G105" s="14">
        <v>1</v>
      </c>
      <c r="H105" s="14">
        <v>1</v>
      </c>
      <c r="I105" s="14">
        <f t="shared" si="11"/>
        <v>6</v>
      </c>
      <c r="J105" s="15" t="str">
        <f t="shared" si="12"/>
        <v>N</v>
      </c>
      <c r="K105" s="15" t="s">
        <v>660</v>
      </c>
    </row>
    <row r="106" spans="1:11" thickBot="1" x14ac:dyDescent="0.35">
      <c r="A106" s="17"/>
      <c r="B106" s="18" t="s">
        <v>681</v>
      </c>
      <c r="C106" s="19">
        <f>SUM(C83:C105)</f>
        <v>23</v>
      </c>
      <c r="D106" s="19">
        <f t="shared" ref="D106:I106" si="13">SUM(D83:D105)</f>
        <v>23</v>
      </c>
      <c r="E106" s="19">
        <f t="shared" si="13"/>
        <v>23</v>
      </c>
      <c r="F106" s="19">
        <f t="shared" si="13"/>
        <v>23</v>
      </c>
      <c r="G106" s="19">
        <f t="shared" si="13"/>
        <v>23</v>
      </c>
      <c r="H106" s="19">
        <f t="shared" si="13"/>
        <v>23</v>
      </c>
      <c r="I106" s="19">
        <f t="shared" si="13"/>
        <v>138</v>
      </c>
      <c r="J106" s="15"/>
      <c r="K106" s="15"/>
    </row>
    <row r="107" spans="1:11" thickBot="1" x14ac:dyDescent="0.35"/>
    <row r="108" spans="1:11" thickBot="1" x14ac:dyDescent="0.35">
      <c r="A108" s="34"/>
      <c r="B108" s="35"/>
      <c r="C108" s="19">
        <f>SUM(C106,C82,C70,C13)</f>
        <v>96</v>
      </c>
      <c r="D108" s="19">
        <f t="shared" ref="D108:I108" si="14">SUM(D106,D82,D70,D13)</f>
        <v>96</v>
      </c>
      <c r="E108" s="19">
        <f t="shared" si="14"/>
        <v>96</v>
      </c>
      <c r="F108" s="19">
        <f t="shared" si="14"/>
        <v>96</v>
      </c>
      <c r="G108" s="19">
        <f t="shared" si="14"/>
        <v>96</v>
      </c>
      <c r="H108" s="19">
        <f t="shared" si="14"/>
        <v>96</v>
      </c>
      <c r="I108" s="19">
        <f t="shared" si="14"/>
        <v>576</v>
      </c>
    </row>
  </sheetData>
  <autoFilter ref="A6:K16">
    <sortState ref="A14:K64">
      <sortCondition ref="K14:K64"/>
    </sortState>
  </autoFilter>
  <mergeCells count="3">
    <mergeCell ref="A1:I1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>
      <pane ySplit="6" topLeftCell="A22" activePane="bottomLeft" state="frozen"/>
      <selection pane="bottomLeft" activeCell="A27" sqref="A27"/>
    </sheetView>
  </sheetViews>
  <sheetFormatPr defaultRowHeight="15" x14ac:dyDescent="0.25"/>
  <cols>
    <col min="1" max="1" width="16.7109375" bestFit="1" customWidth="1"/>
    <col min="2" max="2" width="15.7109375" customWidth="1"/>
    <col min="3" max="3" width="14.28515625" bestFit="1" customWidth="1"/>
    <col min="4" max="4" width="14.28515625" customWidth="1"/>
    <col min="5" max="5" width="15" customWidth="1"/>
    <col min="6" max="6" width="17" bestFit="1" customWidth="1"/>
    <col min="7" max="7" width="14.42578125" customWidth="1"/>
    <col min="8" max="8" width="13.85546875" bestFit="1" customWidth="1"/>
    <col min="9" max="9" width="15.28515625" hidden="1" customWidth="1"/>
    <col min="10" max="10" width="15" style="7" customWidth="1"/>
    <col min="11" max="11" width="13.85546875" style="7" bestFit="1" customWidth="1"/>
  </cols>
  <sheetData>
    <row r="1" spans="1:9" ht="21" x14ac:dyDescent="0.4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2" spans="1:9" ht="14.45" x14ac:dyDescent="0.3">
      <c r="A2" s="32"/>
      <c r="B2" s="32"/>
      <c r="C2" s="32"/>
      <c r="D2" s="32"/>
      <c r="E2" s="32"/>
      <c r="F2" s="32"/>
      <c r="G2" s="32"/>
      <c r="H2" s="32"/>
      <c r="I2" s="32"/>
    </row>
    <row r="3" spans="1:9" ht="18" x14ac:dyDescent="0.35">
      <c r="A3" s="71" t="s">
        <v>670</v>
      </c>
      <c r="B3" s="71"/>
      <c r="C3" s="71"/>
      <c r="D3" s="71"/>
      <c r="E3" s="71"/>
      <c r="F3" s="71"/>
      <c r="G3" s="71"/>
      <c r="H3" s="71"/>
      <c r="I3" s="71"/>
    </row>
    <row r="4" spans="1:9" ht="18" x14ac:dyDescent="0.35">
      <c r="A4" s="72" t="s">
        <v>686</v>
      </c>
      <c r="B4" s="72"/>
      <c r="C4" s="72"/>
      <c r="D4" s="72"/>
      <c r="E4" s="72"/>
      <c r="F4" s="72"/>
      <c r="G4" s="72"/>
      <c r="H4" s="72"/>
      <c r="I4" s="72"/>
    </row>
    <row r="6" spans="1:9" ht="15.6" x14ac:dyDescent="0.3">
      <c r="A6" s="37" t="s">
        <v>655</v>
      </c>
      <c r="B6" s="38" t="s">
        <v>17</v>
      </c>
      <c r="C6" s="38" t="s">
        <v>687</v>
      </c>
      <c r="D6" s="38" t="s">
        <v>19</v>
      </c>
      <c r="E6" s="38" t="s">
        <v>20</v>
      </c>
      <c r="F6" s="38" t="s">
        <v>21</v>
      </c>
      <c r="G6" s="38" t="s">
        <v>22</v>
      </c>
      <c r="H6" s="39" t="s">
        <v>23</v>
      </c>
      <c r="I6" s="38" t="s">
        <v>692</v>
      </c>
    </row>
    <row r="7" spans="1:9" x14ac:dyDescent="0.25">
      <c r="A7" s="13"/>
      <c r="B7" s="13"/>
      <c r="C7" s="13"/>
      <c r="D7" s="13"/>
      <c r="E7" s="13"/>
      <c r="F7" s="13"/>
      <c r="G7" s="13"/>
      <c r="H7" s="40"/>
      <c r="I7" s="13"/>
    </row>
    <row r="8" spans="1:9" x14ac:dyDescent="0.25">
      <c r="A8" s="15" t="s">
        <v>697</v>
      </c>
      <c r="B8" s="14">
        <f>O.E.!C8</f>
        <v>1</v>
      </c>
      <c r="C8" s="14">
        <f>O.E.!D8</f>
        <v>1</v>
      </c>
      <c r="D8" s="14">
        <f>O.E.!E8</f>
        <v>1</v>
      </c>
      <c r="E8" s="14">
        <f>O.E.!F8</f>
        <v>1</v>
      </c>
      <c r="F8" s="14">
        <f>O.E.!G8</f>
        <v>1</v>
      </c>
      <c r="G8" s="14">
        <f>O.E.!H8</f>
        <v>1</v>
      </c>
      <c r="H8" s="14">
        <f>SUM(B8:G8)</f>
        <v>6</v>
      </c>
      <c r="I8" s="14"/>
    </row>
    <row r="9" spans="1:9" x14ac:dyDescent="0.25">
      <c r="A9" s="15" t="s">
        <v>698</v>
      </c>
      <c r="B9" s="14">
        <f>TRADE!C31</f>
        <v>24</v>
      </c>
      <c r="C9" s="14">
        <f>TRADE!D31</f>
        <v>24</v>
      </c>
      <c r="D9" s="14">
        <f>TRADE!E31</f>
        <v>24</v>
      </c>
      <c r="E9" s="14">
        <f>TRADE!F31</f>
        <v>24</v>
      </c>
      <c r="F9" s="14">
        <f>TRADE!G31</f>
        <v>24</v>
      </c>
      <c r="G9" s="14">
        <f>TRADE!H31</f>
        <v>24</v>
      </c>
      <c r="H9" s="14">
        <f t="shared" ref="H9:H11" si="0">SUM(B9:G9)</f>
        <v>144</v>
      </c>
      <c r="I9" s="14"/>
    </row>
    <row r="10" spans="1:9" x14ac:dyDescent="0.25">
      <c r="A10" s="15" t="s">
        <v>659</v>
      </c>
      <c r="B10" s="14">
        <f>RAILWAY!C25</f>
        <v>18</v>
      </c>
      <c r="C10" s="14">
        <f>RAILWAY!D25</f>
        <v>18</v>
      </c>
      <c r="D10" s="14">
        <f>RAILWAY!E25</f>
        <v>18</v>
      </c>
      <c r="E10" s="14">
        <f>RAILWAY!F25</f>
        <v>18</v>
      </c>
      <c r="F10" s="14">
        <f>RAILWAY!G25</f>
        <v>18</v>
      </c>
      <c r="G10" s="14">
        <f>RAILWAY!H25</f>
        <v>18</v>
      </c>
      <c r="H10" s="14">
        <f t="shared" si="0"/>
        <v>108</v>
      </c>
      <c r="I10" s="14"/>
    </row>
    <row r="11" spans="1:9" x14ac:dyDescent="0.25">
      <c r="A11" s="15" t="s">
        <v>660</v>
      </c>
      <c r="B11" s="14">
        <f>STU!C13</f>
        <v>6</v>
      </c>
      <c r="C11" s="14">
        <f>STU!D13</f>
        <v>6</v>
      </c>
      <c r="D11" s="14">
        <f>STU!E13</f>
        <v>6</v>
      </c>
      <c r="E11" s="14">
        <f>STU!F13</f>
        <v>6</v>
      </c>
      <c r="F11" s="14">
        <f>STU!G13</f>
        <v>6</v>
      </c>
      <c r="G11" s="14">
        <f>STU!H13</f>
        <v>6</v>
      </c>
      <c r="H11" s="14">
        <f t="shared" si="0"/>
        <v>36</v>
      </c>
      <c r="I11" s="14"/>
    </row>
    <row r="12" spans="1:9" x14ac:dyDescent="0.25">
      <c r="A12" s="11" t="s">
        <v>700</v>
      </c>
      <c r="B12" s="14">
        <f>SUM(B8:B11)</f>
        <v>49</v>
      </c>
      <c r="C12" s="14">
        <f t="shared" ref="C12:H12" si="1">SUM(C8:C11)</f>
        <v>49</v>
      </c>
      <c r="D12" s="14">
        <f t="shared" si="1"/>
        <v>49</v>
      </c>
      <c r="E12" s="14">
        <f t="shared" si="1"/>
        <v>49</v>
      </c>
      <c r="F12" s="14">
        <f t="shared" si="1"/>
        <v>49</v>
      </c>
      <c r="G12" s="14">
        <f t="shared" si="1"/>
        <v>49</v>
      </c>
      <c r="H12" s="14">
        <f t="shared" si="1"/>
        <v>294</v>
      </c>
      <c r="I12" s="14"/>
    </row>
    <row r="13" spans="1:9" x14ac:dyDescent="0.25">
      <c r="A13" s="15"/>
      <c r="B13" s="13"/>
      <c r="C13" s="13"/>
      <c r="D13" s="13"/>
      <c r="E13" s="13"/>
      <c r="F13" s="13"/>
      <c r="G13" s="13"/>
      <c r="H13" s="40"/>
      <c r="I13" s="14"/>
    </row>
    <row r="14" spans="1:9" x14ac:dyDescent="0.25">
      <c r="A14" s="15" t="s">
        <v>697</v>
      </c>
      <c r="B14" s="14">
        <f>O.E.!C27</f>
        <v>18</v>
      </c>
      <c r="C14" s="14">
        <f>O.E.!D27</f>
        <v>18</v>
      </c>
      <c r="D14" s="14">
        <f>O.E.!E27</f>
        <v>18</v>
      </c>
      <c r="E14" s="14">
        <f>O.E.!F27</f>
        <v>18</v>
      </c>
      <c r="F14" s="14">
        <f>O.E.!G27</f>
        <v>18</v>
      </c>
      <c r="G14" s="14">
        <f>O.E.!H27</f>
        <v>18</v>
      </c>
      <c r="H14" s="14">
        <f t="shared" ref="H14:H17" si="2">SUM(B14:G14)</f>
        <v>108</v>
      </c>
      <c r="I14" s="14"/>
    </row>
    <row r="15" spans="1:9" x14ac:dyDescent="0.25">
      <c r="A15" s="15" t="s">
        <v>698</v>
      </c>
      <c r="B15" s="14">
        <f>TRADE!C77</f>
        <v>43</v>
      </c>
      <c r="C15" s="14">
        <f>TRADE!D77</f>
        <v>43</v>
      </c>
      <c r="D15" s="14">
        <f>TRADE!E77</f>
        <v>43</v>
      </c>
      <c r="E15" s="14">
        <f>TRADE!F77</f>
        <v>43</v>
      </c>
      <c r="F15" s="14">
        <f>TRADE!G77</f>
        <v>43</v>
      </c>
      <c r="G15" s="14">
        <f>TRADE!H77</f>
        <v>43</v>
      </c>
      <c r="H15" s="14">
        <f t="shared" si="2"/>
        <v>258</v>
      </c>
      <c r="I15" s="14"/>
    </row>
    <row r="16" spans="1:9" x14ac:dyDescent="0.25">
      <c r="A16" s="15" t="s">
        <v>659</v>
      </c>
      <c r="B16" s="14">
        <f>RAILWAY!C31</f>
        <v>5</v>
      </c>
      <c r="C16" s="14">
        <f>RAILWAY!D31</f>
        <v>5</v>
      </c>
      <c r="D16" s="14">
        <f>RAILWAY!E31</f>
        <v>5</v>
      </c>
      <c r="E16" s="14">
        <f>RAILWAY!F31</f>
        <v>5</v>
      </c>
      <c r="F16" s="14">
        <f>RAILWAY!G31</f>
        <v>5</v>
      </c>
      <c r="G16" s="14">
        <f>RAILWAY!H31</f>
        <v>5</v>
      </c>
      <c r="H16" s="14">
        <f t="shared" si="2"/>
        <v>30</v>
      </c>
      <c r="I16" s="14"/>
    </row>
    <row r="17" spans="1:9" x14ac:dyDescent="0.25">
      <c r="A17" s="15" t="s">
        <v>660</v>
      </c>
      <c r="B17" s="14">
        <f>STU!C70</f>
        <v>56</v>
      </c>
      <c r="C17" s="14">
        <f>STU!D70</f>
        <v>56</v>
      </c>
      <c r="D17" s="14">
        <f>STU!E70</f>
        <v>56</v>
      </c>
      <c r="E17" s="14">
        <f>STU!F70</f>
        <v>56</v>
      </c>
      <c r="F17" s="14">
        <f>STU!G70</f>
        <v>56</v>
      </c>
      <c r="G17" s="14">
        <f>STU!H70</f>
        <v>56</v>
      </c>
      <c r="H17" s="14">
        <f t="shared" si="2"/>
        <v>336</v>
      </c>
      <c r="I17" s="14"/>
    </row>
    <row r="18" spans="1:9" x14ac:dyDescent="0.25">
      <c r="A18" s="11" t="s">
        <v>699</v>
      </c>
      <c r="B18" s="14">
        <f>SUM(B14:B17)</f>
        <v>122</v>
      </c>
      <c r="C18" s="14">
        <f t="shared" ref="C18:H18" si="3">SUM(C14:C17)</f>
        <v>122</v>
      </c>
      <c r="D18" s="14">
        <f t="shared" si="3"/>
        <v>122</v>
      </c>
      <c r="E18" s="14">
        <f t="shared" si="3"/>
        <v>122</v>
      </c>
      <c r="F18" s="14">
        <f t="shared" si="3"/>
        <v>122</v>
      </c>
      <c r="G18" s="14">
        <f t="shared" si="3"/>
        <v>122</v>
      </c>
      <c r="H18" s="14">
        <f t="shared" si="3"/>
        <v>732</v>
      </c>
      <c r="I18" s="14"/>
    </row>
    <row r="19" spans="1:9" x14ac:dyDescent="0.25">
      <c r="A19" s="15"/>
      <c r="B19" s="13"/>
      <c r="C19" s="13"/>
      <c r="D19" s="13"/>
      <c r="E19" s="13"/>
      <c r="F19" s="13"/>
      <c r="G19" s="13"/>
      <c r="H19" s="40"/>
      <c r="I19" s="14"/>
    </row>
    <row r="20" spans="1:9" x14ac:dyDescent="0.25">
      <c r="A20" s="15" t="s">
        <v>697</v>
      </c>
      <c r="B20" s="14">
        <f>O.E.!C41</f>
        <v>13</v>
      </c>
      <c r="C20" s="14">
        <f>O.E.!D41</f>
        <v>13</v>
      </c>
      <c r="D20" s="14">
        <f>O.E.!E41</f>
        <v>13</v>
      </c>
      <c r="E20" s="14">
        <f>O.E.!F41</f>
        <v>13</v>
      </c>
      <c r="F20" s="14">
        <f>O.E.!G41</f>
        <v>13</v>
      </c>
      <c r="G20" s="14">
        <f>O.E.!H41</f>
        <v>13</v>
      </c>
      <c r="H20" s="14">
        <f t="shared" ref="H20:H23" si="4">SUM(B20:G20)</f>
        <v>78</v>
      </c>
      <c r="I20" s="14"/>
    </row>
    <row r="21" spans="1:9" x14ac:dyDescent="0.25">
      <c r="A21" s="15" t="s">
        <v>698</v>
      </c>
      <c r="B21" s="14">
        <f>TRADE!C106</f>
        <v>26</v>
      </c>
      <c r="C21" s="14">
        <f>TRADE!D106</f>
        <v>26</v>
      </c>
      <c r="D21" s="14">
        <f>TRADE!E106</f>
        <v>26</v>
      </c>
      <c r="E21" s="14">
        <f>TRADE!F106</f>
        <v>26</v>
      </c>
      <c r="F21" s="14">
        <f>TRADE!G106</f>
        <v>26</v>
      </c>
      <c r="G21" s="14">
        <f>TRADE!H106</f>
        <v>26</v>
      </c>
      <c r="H21" s="14">
        <f t="shared" si="4"/>
        <v>156</v>
      </c>
      <c r="I21" s="14"/>
    </row>
    <row r="22" spans="1:9" x14ac:dyDescent="0.25">
      <c r="A22" s="15" t="s">
        <v>659</v>
      </c>
      <c r="B22" s="14">
        <f>RAILWAY!C36</f>
        <v>4</v>
      </c>
      <c r="C22" s="14">
        <f>RAILWAY!D36</f>
        <v>4</v>
      </c>
      <c r="D22" s="14">
        <f>RAILWAY!E36</f>
        <v>4</v>
      </c>
      <c r="E22" s="14">
        <f>RAILWAY!F36</f>
        <v>4</v>
      </c>
      <c r="F22" s="14">
        <f>RAILWAY!G36</f>
        <v>4</v>
      </c>
      <c r="G22" s="14">
        <f>RAILWAY!H36</f>
        <v>4</v>
      </c>
      <c r="H22" s="14">
        <f t="shared" si="4"/>
        <v>24</v>
      </c>
      <c r="I22" s="14"/>
    </row>
    <row r="23" spans="1:9" x14ac:dyDescent="0.25">
      <c r="A23" s="15" t="s">
        <v>660</v>
      </c>
      <c r="B23" s="14">
        <f>STU!C82</f>
        <v>11</v>
      </c>
      <c r="C23" s="14">
        <f>STU!D82</f>
        <v>11</v>
      </c>
      <c r="D23" s="14">
        <f>STU!E82</f>
        <v>11</v>
      </c>
      <c r="E23" s="14">
        <f>STU!F82</f>
        <v>11</v>
      </c>
      <c r="F23" s="14">
        <f>STU!G82</f>
        <v>11</v>
      </c>
      <c r="G23" s="14">
        <f>STU!H82</f>
        <v>11</v>
      </c>
      <c r="H23" s="14">
        <f t="shared" si="4"/>
        <v>66</v>
      </c>
      <c r="I23" s="14"/>
    </row>
    <row r="24" spans="1:9" x14ac:dyDescent="0.25">
      <c r="A24" s="11" t="s">
        <v>701</v>
      </c>
      <c r="B24" s="14">
        <f>SUM(B20:B23)</f>
        <v>54</v>
      </c>
      <c r="C24" s="14">
        <f t="shared" ref="C24:H24" si="5">SUM(C20:C23)</f>
        <v>54</v>
      </c>
      <c r="D24" s="14">
        <f t="shared" si="5"/>
        <v>54</v>
      </c>
      <c r="E24" s="14">
        <f t="shared" si="5"/>
        <v>54</v>
      </c>
      <c r="F24" s="14">
        <f t="shared" si="5"/>
        <v>54</v>
      </c>
      <c r="G24" s="14">
        <f t="shared" si="5"/>
        <v>54</v>
      </c>
      <c r="H24" s="14">
        <f t="shared" si="5"/>
        <v>324</v>
      </c>
      <c r="I24" s="14"/>
    </row>
    <row r="25" spans="1:9" x14ac:dyDescent="0.25">
      <c r="A25" s="15"/>
      <c r="B25" s="13"/>
      <c r="C25" s="13"/>
      <c r="D25" s="13"/>
      <c r="E25" s="13"/>
      <c r="F25" s="13"/>
      <c r="G25" s="13"/>
      <c r="H25" s="40"/>
      <c r="I25" s="14"/>
    </row>
    <row r="26" spans="1:9" x14ac:dyDescent="0.25">
      <c r="A26" s="15" t="s">
        <v>697</v>
      </c>
      <c r="B26" s="14">
        <f>O.E.!C58</f>
        <v>16</v>
      </c>
      <c r="C26" s="14">
        <f>O.E.!D58</f>
        <v>16</v>
      </c>
      <c r="D26" s="14">
        <f>O.E.!E58</f>
        <v>16</v>
      </c>
      <c r="E26" s="14">
        <f>O.E.!F58</f>
        <v>16</v>
      </c>
      <c r="F26" s="14">
        <f>O.E.!G58</f>
        <v>16</v>
      </c>
      <c r="G26" s="14">
        <f>O.E.!H58</f>
        <v>16</v>
      </c>
      <c r="H26" s="14">
        <f t="shared" ref="H26:H29" si="6">SUM(B26:G26)</f>
        <v>96</v>
      </c>
      <c r="I26" s="14"/>
    </row>
    <row r="27" spans="1:9" x14ac:dyDescent="0.25">
      <c r="A27" s="15" t="s">
        <v>698</v>
      </c>
      <c r="B27" s="14">
        <f>TRADE!C146</f>
        <v>37</v>
      </c>
      <c r="C27" s="14">
        <f>TRADE!D146</f>
        <v>37</v>
      </c>
      <c r="D27" s="14">
        <f>TRADE!E146</f>
        <v>37</v>
      </c>
      <c r="E27" s="14">
        <f>TRADE!F146</f>
        <v>37</v>
      </c>
      <c r="F27" s="14">
        <f>TRADE!G146</f>
        <v>37</v>
      </c>
      <c r="G27" s="14">
        <f>TRADE!H146</f>
        <v>37</v>
      </c>
      <c r="H27" s="14">
        <f t="shared" si="6"/>
        <v>222</v>
      </c>
      <c r="I27" s="14"/>
    </row>
    <row r="28" spans="1:9" x14ac:dyDescent="0.25">
      <c r="A28" s="15" t="s">
        <v>659</v>
      </c>
      <c r="B28" s="14">
        <f>RAILWAY!C42</f>
        <v>5</v>
      </c>
      <c r="C28" s="14">
        <f>RAILWAY!D42</f>
        <v>5</v>
      </c>
      <c r="D28" s="14">
        <f>RAILWAY!E42</f>
        <v>5</v>
      </c>
      <c r="E28" s="14">
        <f>RAILWAY!F42</f>
        <v>5</v>
      </c>
      <c r="F28" s="14">
        <f>RAILWAY!G42</f>
        <v>5</v>
      </c>
      <c r="G28" s="14">
        <f>RAILWAY!H42</f>
        <v>5</v>
      </c>
      <c r="H28" s="14">
        <f t="shared" si="6"/>
        <v>30</v>
      </c>
      <c r="I28" s="14"/>
    </row>
    <row r="29" spans="1:9" x14ac:dyDescent="0.25">
      <c r="A29" s="15" t="s">
        <v>660</v>
      </c>
      <c r="B29" s="14">
        <f>STU!C106</f>
        <v>23</v>
      </c>
      <c r="C29" s="14">
        <f>STU!D106</f>
        <v>23</v>
      </c>
      <c r="D29" s="14">
        <f>STU!E106</f>
        <v>23</v>
      </c>
      <c r="E29" s="14">
        <f>STU!F106</f>
        <v>23</v>
      </c>
      <c r="F29" s="14">
        <f>STU!G106</f>
        <v>23</v>
      </c>
      <c r="G29" s="14">
        <f>STU!H106</f>
        <v>23</v>
      </c>
      <c r="H29" s="14">
        <f t="shared" si="6"/>
        <v>138</v>
      </c>
      <c r="I29" s="14"/>
    </row>
    <row r="30" spans="1:9" x14ac:dyDescent="0.25">
      <c r="A30" s="11" t="s">
        <v>702</v>
      </c>
      <c r="B30" s="14">
        <f>SUM(B26:B29)</f>
        <v>81</v>
      </c>
      <c r="C30" s="14">
        <f t="shared" ref="C30:H30" si="7">SUM(C26:C29)</f>
        <v>81</v>
      </c>
      <c r="D30" s="14">
        <f t="shared" si="7"/>
        <v>81</v>
      </c>
      <c r="E30" s="14">
        <f t="shared" si="7"/>
        <v>81</v>
      </c>
      <c r="F30" s="14">
        <f t="shared" si="7"/>
        <v>81</v>
      </c>
      <c r="G30" s="14">
        <f t="shared" si="7"/>
        <v>81</v>
      </c>
      <c r="H30" s="14">
        <f t="shared" si="7"/>
        <v>486</v>
      </c>
      <c r="I30" s="14"/>
    </row>
    <row r="31" spans="1:9" x14ac:dyDescent="0.25">
      <c r="A31" s="13"/>
      <c r="B31" s="13"/>
      <c r="C31" s="13"/>
      <c r="D31" s="13"/>
      <c r="E31" s="13"/>
      <c r="F31" s="13"/>
      <c r="G31" s="13"/>
      <c r="H31" s="40"/>
      <c r="I31" s="14"/>
    </row>
    <row r="32" spans="1:9" ht="15.75" thickBot="1" x14ac:dyDescent="0.3">
      <c r="A32" s="23"/>
      <c r="B32" s="23"/>
      <c r="C32" s="23"/>
      <c r="D32" s="23"/>
      <c r="E32" s="23"/>
      <c r="F32" s="23"/>
      <c r="G32" s="23"/>
      <c r="H32" s="41"/>
      <c r="I32" s="13"/>
    </row>
    <row r="33" spans="1:12" ht="16.149999999999999" thickBot="1" x14ac:dyDescent="0.35">
      <c r="A33" s="42" t="s">
        <v>689</v>
      </c>
      <c r="B33" s="43">
        <f t="shared" ref="B33:I33" si="8">SUM(B8:B31)</f>
        <v>612</v>
      </c>
      <c r="C33" s="43">
        <f t="shared" si="8"/>
        <v>612</v>
      </c>
      <c r="D33" s="43">
        <f t="shared" si="8"/>
        <v>612</v>
      </c>
      <c r="E33" s="43">
        <f t="shared" si="8"/>
        <v>612</v>
      </c>
      <c r="F33" s="43">
        <f t="shared" si="8"/>
        <v>612</v>
      </c>
      <c r="G33" s="43">
        <f t="shared" si="8"/>
        <v>612</v>
      </c>
      <c r="H33" s="44">
        <f t="shared" si="8"/>
        <v>3672</v>
      </c>
      <c r="I33" s="45">
        <f t="shared" si="8"/>
        <v>0</v>
      </c>
    </row>
    <row r="34" spans="1:12" ht="15.75" x14ac:dyDescent="0.25">
      <c r="A34" s="46"/>
      <c r="B34" s="47"/>
      <c r="C34" s="47"/>
      <c r="D34" s="47"/>
      <c r="E34" s="47"/>
      <c r="F34" s="47"/>
      <c r="G34" s="47"/>
      <c r="H34" s="47"/>
    </row>
    <row r="35" spans="1:12" ht="18" hidden="1" x14ac:dyDescent="0.35">
      <c r="A35" s="71" t="str">
        <f>+A3</f>
        <v>Debtors Aged Analysis as on 30.11.20</v>
      </c>
      <c r="B35" s="71"/>
      <c r="C35" s="71"/>
      <c r="D35" s="71"/>
      <c r="E35" s="71"/>
      <c r="F35" s="71"/>
      <c r="G35" s="71"/>
      <c r="H35" s="71"/>
      <c r="I35" s="71"/>
    </row>
    <row r="36" spans="1:12" ht="18" hidden="1" x14ac:dyDescent="0.35">
      <c r="A36" s="72" t="s">
        <v>690</v>
      </c>
      <c r="B36" s="72"/>
      <c r="C36" s="72"/>
      <c r="D36" s="72"/>
      <c r="E36" s="72"/>
      <c r="F36" s="72"/>
      <c r="G36" s="72"/>
      <c r="H36" s="72"/>
      <c r="I36" s="72"/>
    </row>
    <row r="37" spans="1:12" ht="18" hidden="1" x14ac:dyDescent="0.35">
      <c r="A37" s="20"/>
      <c r="B37" s="20"/>
      <c r="C37" s="20"/>
      <c r="D37" s="20"/>
      <c r="E37" s="20"/>
      <c r="F37" s="20"/>
      <c r="G37" s="20"/>
      <c r="H37" s="20"/>
      <c r="I37" s="20"/>
    </row>
    <row r="38" spans="1:12" ht="15.6" hidden="1" x14ac:dyDescent="0.3">
      <c r="A38" s="37" t="s">
        <v>658</v>
      </c>
      <c r="B38" s="38" t="s">
        <v>17</v>
      </c>
      <c r="C38" s="38" t="s">
        <v>687</v>
      </c>
      <c r="D38" s="38" t="s">
        <v>19</v>
      </c>
      <c r="E38" s="38" t="s">
        <v>20</v>
      </c>
      <c r="F38" s="38" t="s">
        <v>21</v>
      </c>
      <c r="G38" s="38" t="s">
        <v>22</v>
      </c>
      <c r="H38" s="38" t="s">
        <v>23</v>
      </c>
      <c r="I38" s="38" t="str">
        <f>+I6</f>
        <v>30.10.20</v>
      </c>
    </row>
    <row r="39" spans="1:12" ht="14.45" hidden="1" x14ac:dyDescent="0.3">
      <c r="A39" s="27"/>
      <c r="B39" s="27"/>
      <c r="C39" s="27"/>
      <c r="D39" s="27"/>
      <c r="E39" s="27"/>
      <c r="F39" s="27"/>
      <c r="G39" s="27"/>
      <c r="H39" s="27"/>
      <c r="I39" s="13"/>
    </row>
    <row r="40" spans="1:12" ht="14.45" hidden="1" x14ac:dyDescent="0.3">
      <c r="A40" s="15" t="s">
        <v>668</v>
      </c>
      <c r="B40" s="14">
        <f>+EAST!C11+WEST!C15+SOUTH!C17+NORTH!C12</f>
        <v>7134581.0700000003</v>
      </c>
      <c r="C40" s="14">
        <f>+EAST!D11+WEST!D15+SOUTH!D17+NORTH!D12</f>
        <v>3688518.3000000003</v>
      </c>
      <c r="D40" s="14">
        <f>+EAST!E11+WEST!E15+SOUTH!E17+NORTH!E12</f>
        <v>3066885.84</v>
      </c>
      <c r="E40" s="14">
        <f>+EAST!F11+WEST!F15+SOUTH!F17+NORTH!F12</f>
        <v>1101527.8999999999</v>
      </c>
      <c r="F40" s="14">
        <f>+EAST!G11+WEST!G15+SOUTH!G17+NORTH!G12</f>
        <v>679466.85000000009</v>
      </c>
      <c r="G40" s="14">
        <f>+EAST!H11+WEST!H15+SOUTH!H17+NORTH!H12</f>
        <v>-450605.70999999996</v>
      </c>
      <c r="H40" s="14">
        <f>+EAST!I11+WEST!I15+SOUTH!I17+NORTH!I12</f>
        <v>15220374.250000002</v>
      </c>
      <c r="I40" s="14">
        <v>12772800.620000001</v>
      </c>
    </row>
    <row r="41" spans="1:12" ht="14.45" hidden="1" x14ac:dyDescent="0.3">
      <c r="A41" s="15"/>
      <c r="B41" s="14"/>
      <c r="C41" s="14"/>
      <c r="D41" s="14"/>
      <c r="E41" s="14"/>
      <c r="F41" s="14"/>
      <c r="G41" s="14"/>
      <c r="H41" s="14"/>
      <c r="I41" s="14"/>
    </row>
    <row r="42" spans="1:12" ht="14.45" hidden="1" x14ac:dyDescent="0.3">
      <c r="A42" s="15" t="s">
        <v>673</v>
      </c>
      <c r="B42" s="14">
        <f>+EAST!C31+WEST!C50+SOUTH!C33+NORTH!C44</f>
        <v>38784695.560000002</v>
      </c>
      <c r="C42" s="14">
        <f>+EAST!D31+WEST!D50+SOUTH!D33+NORTH!D44</f>
        <v>16950613.650000002</v>
      </c>
      <c r="D42" s="14">
        <f>+EAST!E31+WEST!E50+SOUTH!E33+NORTH!E44</f>
        <v>8524284.7600000016</v>
      </c>
      <c r="E42" s="14">
        <f>+EAST!F31+WEST!F50+SOUTH!F33+NORTH!F44</f>
        <v>2430745.48</v>
      </c>
      <c r="F42" s="14">
        <f>+EAST!G31+WEST!G50+SOUTH!G33+NORTH!G44</f>
        <v>1100203.21</v>
      </c>
      <c r="G42" s="14">
        <f>+EAST!H31+WEST!H50+SOUTH!H33+NORTH!H44</f>
        <v>-1128937.4099999999</v>
      </c>
      <c r="H42" s="14">
        <f>+EAST!I31+WEST!I50+SOUTH!I33+NORTH!I44</f>
        <v>66661605.25</v>
      </c>
      <c r="I42" s="14">
        <v>66850161.070000008</v>
      </c>
    </row>
    <row r="43" spans="1:12" ht="14.45" hidden="1" x14ac:dyDescent="0.3">
      <c r="A43" s="15"/>
      <c r="B43" s="14"/>
      <c r="C43" s="14"/>
      <c r="D43" s="14"/>
      <c r="E43" s="14"/>
      <c r="F43" s="14"/>
      <c r="G43" s="14"/>
      <c r="H43" s="14"/>
      <c r="I43" s="14"/>
    </row>
    <row r="44" spans="1:12" ht="14.45" hidden="1" x14ac:dyDescent="0.3">
      <c r="A44" s="15" t="s">
        <v>664</v>
      </c>
      <c r="B44" s="14">
        <f>+EAST!C35+WEST!C71+SOUTH!C49+NORTH!C63</f>
        <v>77819787.839999989</v>
      </c>
      <c r="C44" s="14">
        <f>+EAST!D35+WEST!D71+SOUTH!D49+NORTH!D63</f>
        <v>74495059.859999999</v>
      </c>
      <c r="D44" s="14">
        <f>+EAST!E35+WEST!E71+SOUTH!E49+NORTH!E63</f>
        <v>20666689.029999997</v>
      </c>
      <c r="E44" s="14">
        <f>+EAST!F35+WEST!F71+SOUTH!F49+NORTH!F63</f>
        <v>9641163.040000001</v>
      </c>
      <c r="F44" s="14">
        <f>+EAST!G35+WEST!G71+SOUTH!G49+NORTH!G63</f>
        <v>4451409.53</v>
      </c>
      <c r="G44" s="14">
        <f>+EAST!H35+WEST!H71+SOUTH!H49+NORTH!H63</f>
        <v>-2394983.23</v>
      </c>
      <c r="H44" s="14">
        <f>+EAST!I35+WEST!I71+SOUTH!I49+NORTH!I63</f>
        <v>184679126.06999999</v>
      </c>
      <c r="I44" s="14">
        <v>198191118.36000001</v>
      </c>
      <c r="J44" s="7">
        <f>+O.E.!I60</f>
        <v>288</v>
      </c>
      <c r="K44" s="7">
        <f>+H44-J44</f>
        <v>184678838.06999999</v>
      </c>
      <c r="L44" s="48"/>
    </row>
    <row r="45" spans="1:12" ht="14.45" hidden="1" x14ac:dyDescent="0.3">
      <c r="A45" s="15"/>
      <c r="B45" s="14"/>
      <c r="C45" s="14"/>
      <c r="D45" s="14"/>
      <c r="E45" s="14"/>
      <c r="F45" s="14"/>
      <c r="G45" s="14"/>
      <c r="H45" s="14"/>
      <c r="I45" s="14"/>
      <c r="K45" s="7">
        <f t="shared" ref="K45:K50" si="9">+H45-J45</f>
        <v>0</v>
      </c>
      <c r="L45" s="48"/>
    </row>
    <row r="46" spans="1:12" ht="14.45" hidden="1" x14ac:dyDescent="0.3">
      <c r="A46" s="15" t="s">
        <v>659</v>
      </c>
      <c r="B46" s="14">
        <f>+EAST!C54+WEST!C77+SOUTH!C54+NORTH!C69</f>
        <v>17774839.489999998</v>
      </c>
      <c r="C46" s="14">
        <f>+EAST!D54+WEST!D77+SOUTH!D54+NORTH!D69</f>
        <v>17920200.219999999</v>
      </c>
      <c r="D46" s="14">
        <f>+EAST!E54+WEST!E77+SOUTH!E54+NORTH!E69</f>
        <v>11860481.189999999</v>
      </c>
      <c r="E46" s="14">
        <f>+EAST!F54+WEST!F77+SOUTH!F54+NORTH!F69</f>
        <v>5777556.3099999996</v>
      </c>
      <c r="F46" s="14">
        <f>+EAST!G54+WEST!G77+SOUTH!G54+NORTH!G69</f>
        <v>8357302.8399999999</v>
      </c>
      <c r="G46" s="14">
        <f>+EAST!H54+WEST!H77+SOUTH!H54+NORTH!H69</f>
        <v>-65773.97</v>
      </c>
      <c r="H46" s="14">
        <f>+EAST!I54+WEST!I77+SOUTH!I54+NORTH!I69</f>
        <v>61624606.079999991</v>
      </c>
      <c r="I46" s="14">
        <v>48596357.36999999</v>
      </c>
      <c r="J46" s="7">
        <f>+RAILWAY!I44</f>
        <v>192</v>
      </c>
      <c r="K46" s="7">
        <f t="shared" si="9"/>
        <v>61624414.079999991</v>
      </c>
      <c r="L46" s="48"/>
    </row>
    <row r="47" spans="1:12" hidden="1" x14ac:dyDescent="0.25">
      <c r="A47" s="15"/>
      <c r="B47" s="14"/>
      <c r="C47" s="14"/>
      <c r="D47" s="14"/>
      <c r="E47" s="14"/>
      <c r="F47" s="14"/>
      <c r="G47" s="14"/>
      <c r="H47" s="14"/>
      <c r="I47" s="14"/>
      <c r="K47" s="7">
        <f t="shared" si="9"/>
        <v>0</v>
      </c>
      <c r="L47" s="48"/>
    </row>
    <row r="48" spans="1:12" hidden="1" x14ac:dyDescent="0.25">
      <c r="A48" s="15" t="s">
        <v>660</v>
      </c>
      <c r="B48" s="14">
        <f>+EAST!C61+WEST!C134+SOUTH!C66+NORTH!C93</f>
        <v>4365586.4400000004</v>
      </c>
      <c r="C48" s="14">
        <f>+EAST!D61+WEST!D134+SOUTH!D66+NORTH!D93</f>
        <v>4656600.5</v>
      </c>
      <c r="D48" s="14">
        <f>+EAST!E61+WEST!E134+SOUTH!E66+NORTH!E93</f>
        <v>1534555.04</v>
      </c>
      <c r="E48" s="14">
        <f>+EAST!F61+WEST!F134+SOUTH!F66+NORTH!F93</f>
        <v>6608071.2599999998</v>
      </c>
      <c r="F48" s="14">
        <f>+EAST!G61+WEST!G134+SOUTH!G66+NORTH!G93</f>
        <v>15003720.790000003</v>
      </c>
      <c r="G48" s="14">
        <f>+EAST!H61+WEST!H134+SOUTH!H66+NORTH!H93</f>
        <v>-1037306.0200000001</v>
      </c>
      <c r="H48" s="14">
        <f>+EAST!I61+WEST!I134+SOUTH!I66+NORTH!I93</f>
        <v>31131228.010000005</v>
      </c>
      <c r="I48" s="14">
        <v>30390205.040000007</v>
      </c>
      <c r="J48" s="7">
        <f>+STU!I108</f>
        <v>576</v>
      </c>
      <c r="K48" s="7">
        <f t="shared" si="9"/>
        <v>31130652.010000005</v>
      </c>
      <c r="L48" s="48"/>
    </row>
    <row r="49" spans="1:12" hidden="1" x14ac:dyDescent="0.25">
      <c r="A49" s="15"/>
      <c r="B49" s="14"/>
      <c r="C49" s="14"/>
      <c r="D49" s="14"/>
      <c r="E49" s="14"/>
      <c r="F49" s="14"/>
      <c r="G49" s="14"/>
      <c r="H49" s="14"/>
      <c r="I49" s="14"/>
      <c r="K49" s="7">
        <f t="shared" si="9"/>
        <v>0</v>
      </c>
      <c r="L49" s="48"/>
    </row>
    <row r="50" spans="1:12" hidden="1" x14ac:dyDescent="0.25">
      <c r="A50" s="15" t="s">
        <v>688</v>
      </c>
      <c r="B50" s="14">
        <f>+EXPORT!C18</f>
        <v>3499494.5100000002</v>
      </c>
      <c r="C50" s="14">
        <f>+EXPORT!D18</f>
        <v>4068874.23</v>
      </c>
      <c r="D50" s="14">
        <f>+EXPORT!E18</f>
        <v>0</v>
      </c>
      <c r="E50" s="14">
        <f>+EXPORT!F18</f>
        <v>2002699.24</v>
      </c>
      <c r="F50" s="14">
        <f>+EXPORT!G18</f>
        <v>10903668.15</v>
      </c>
      <c r="G50" s="14">
        <f>+EXPORT!H18</f>
        <v>-58104.67</v>
      </c>
      <c r="H50" s="14">
        <f>+EXPORT!I18</f>
        <v>20416631.459999993</v>
      </c>
      <c r="I50" s="14">
        <v>17697963.290000003</v>
      </c>
      <c r="J50" s="7">
        <f>+EXPORT!I18</f>
        <v>20416631.459999993</v>
      </c>
      <c r="K50" s="7">
        <f t="shared" si="9"/>
        <v>0</v>
      </c>
    </row>
    <row r="51" spans="1:12" hidden="1" x14ac:dyDescent="0.25">
      <c r="A51" s="15"/>
      <c r="B51" s="14"/>
      <c r="C51" s="14"/>
      <c r="D51" s="14"/>
      <c r="E51" s="14"/>
      <c r="F51" s="14"/>
      <c r="G51" s="14"/>
      <c r="H51" s="14"/>
      <c r="I51" s="14"/>
    </row>
    <row r="52" spans="1:12" hidden="1" x14ac:dyDescent="0.25">
      <c r="A52" s="15" t="s">
        <v>665</v>
      </c>
      <c r="B52" s="14">
        <f>+EAST!C33+SOUTH!C35+NORTH!C46</f>
        <v>847873.6</v>
      </c>
      <c r="C52" s="14">
        <f>+EAST!D33+SOUTH!D35+NORTH!D46</f>
        <v>708359.07</v>
      </c>
      <c r="D52" s="14">
        <f>+EAST!E33+SOUTH!E35+NORTH!E46</f>
        <v>0</v>
      </c>
      <c r="E52" s="14">
        <f>+EAST!F33+SOUTH!F35+NORTH!F46</f>
        <v>22420</v>
      </c>
      <c r="F52" s="14">
        <f>+EAST!G33+SOUTH!G35+NORTH!G46</f>
        <v>0</v>
      </c>
      <c r="G52" s="14">
        <f>+EAST!H33+SOUTH!H35+NORTH!H46</f>
        <v>0</v>
      </c>
      <c r="H52" s="14">
        <f>+EAST!I33+SOUTH!I35+NORTH!I46</f>
        <v>1578652.67</v>
      </c>
      <c r="I52" s="14">
        <v>1699431.0499999998</v>
      </c>
    </row>
    <row r="53" spans="1:12" hidden="1" x14ac:dyDescent="0.25">
      <c r="A53" s="15"/>
      <c r="B53" s="14"/>
      <c r="C53" s="14"/>
      <c r="D53" s="14"/>
      <c r="E53" s="14"/>
      <c r="F53" s="14"/>
      <c r="G53" s="14"/>
      <c r="H53" s="14"/>
      <c r="I53" s="13"/>
    </row>
    <row r="54" spans="1:12" hidden="1" x14ac:dyDescent="0.25">
      <c r="A54" s="15" t="s">
        <v>667</v>
      </c>
      <c r="B54" s="14">
        <f>+WEST!C52</f>
        <v>389608.62</v>
      </c>
      <c r="C54" s="14">
        <f>+WEST!D52</f>
        <v>76309.41</v>
      </c>
      <c r="D54" s="14">
        <f>+WEST!E52</f>
        <v>427595.32</v>
      </c>
      <c r="E54" s="14">
        <f>+WEST!F52</f>
        <v>3710825.22</v>
      </c>
      <c r="F54" s="14">
        <f>+WEST!G52</f>
        <v>0</v>
      </c>
      <c r="G54" s="14">
        <f>+WEST!H52</f>
        <v>-1892356.4</v>
      </c>
      <c r="H54" s="14">
        <f>+WEST!I52</f>
        <v>2711982.1700000004</v>
      </c>
      <c r="I54" s="14">
        <v>3923218.5400000005</v>
      </c>
    </row>
    <row r="55" spans="1:12" hidden="1" x14ac:dyDescent="0.25">
      <c r="A55" s="15"/>
      <c r="B55" s="14"/>
      <c r="C55" s="14"/>
      <c r="D55" s="14"/>
      <c r="E55" s="14"/>
      <c r="F55" s="14"/>
      <c r="G55" s="14"/>
      <c r="H55" s="14"/>
      <c r="I55" s="13"/>
    </row>
    <row r="56" spans="1:12" ht="15.75" hidden="1" x14ac:dyDescent="0.25">
      <c r="A56" s="50" t="s">
        <v>691</v>
      </c>
      <c r="B56" s="51">
        <f>SUM(B40:B55)</f>
        <v>150616467.13</v>
      </c>
      <c r="C56" s="51">
        <f t="shared" ref="C56:I56" si="10">SUM(C40:C55)</f>
        <v>122564535.23999999</v>
      </c>
      <c r="D56" s="51">
        <f t="shared" si="10"/>
        <v>46080491.18</v>
      </c>
      <c r="E56" s="51">
        <f t="shared" si="10"/>
        <v>31295008.449999999</v>
      </c>
      <c r="F56" s="51">
        <f t="shared" si="10"/>
        <v>40495771.370000005</v>
      </c>
      <c r="G56" s="51">
        <f t="shared" si="10"/>
        <v>-7028067.4100000001</v>
      </c>
      <c r="H56" s="51">
        <f t="shared" si="10"/>
        <v>384024205.95999998</v>
      </c>
      <c r="I56" s="51">
        <f t="shared" si="10"/>
        <v>380121255.34000009</v>
      </c>
      <c r="J56" s="7">
        <f>+H56-I56</f>
        <v>3902950.6199998856</v>
      </c>
    </row>
    <row r="57" spans="1:12" hidden="1" x14ac:dyDescent="0.25"/>
    <row r="58" spans="1:12" hidden="1" x14ac:dyDescent="0.25">
      <c r="B58" s="48">
        <f t="shared" ref="B58:I58" si="11">+B33-B56</f>
        <v>-150615855.13</v>
      </c>
      <c r="C58" s="48">
        <f t="shared" si="11"/>
        <v>-122563923.23999999</v>
      </c>
      <c r="D58" s="48">
        <f t="shared" si="11"/>
        <v>-46079879.18</v>
      </c>
      <c r="E58" s="48">
        <f t="shared" si="11"/>
        <v>-31294396.449999999</v>
      </c>
      <c r="F58" s="48">
        <f t="shared" si="11"/>
        <v>-40495159.370000005</v>
      </c>
      <c r="G58" s="48">
        <f t="shared" si="11"/>
        <v>7028679.4100000001</v>
      </c>
      <c r="H58" s="48">
        <f t="shared" si="11"/>
        <v>-384020533.95999998</v>
      </c>
      <c r="I58" s="48">
        <f t="shared" si="11"/>
        <v>-380121255.34000009</v>
      </c>
    </row>
    <row r="59" spans="1:12" hidden="1" x14ac:dyDescent="0.25"/>
    <row r="60" spans="1:12" hidden="1" x14ac:dyDescent="0.25">
      <c r="B60" s="49">
        <f>+WORKING!C333</f>
        <v>150616466.6500001</v>
      </c>
      <c r="C60" s="49">
        <f>+WORKING!D333</f>
        <v>122564535.24000002</v>
      </c>
      <c r="D60" s="49">
        <f>+WORKING!E333</f>
        <v>46080491.18</v>
      </c>
      <c r="E60" s="49">
        <f>+WORKING!F333</f>
        <v>31295008.449999988</v>
      </c>
      <c r="F60" s="49">
        <f>+WORKING!G333</f>
        <v>40684663.370000005</v>
      </c>
      <c r="G60" s="49">
        <f>+WORKING!H333</f>
        <v>-9079644.5499999989</v>
      </c>
      <c r="H60" s="49">
        <f>+WORKING!I333</f>
        <v>382161520.34000015</v>
      </c>
      <c r="I60">
        <f>+[1]FINAL!J331</f>
        <v>0</v>
      </c>
    </row>
    <row r="61" spans="1:12" hidden="1" x14ac:dyDescent="0.25">
      <c r="B61" s="48">
        <f>+B56-B60</f>
        <v>0.47999989986419678</v>
      </c>
      <c r="C61" s="48">
        <f t="shared" ref="C61:H61" si="12">+C56-C60</f>
        <v>0</v>
      </c>
      <c r="D61" s="48">
        <f t="shared" si="12"/>
        <v>0</v>
      </c>
      <c r="E61" s="48">
        <f t="shared" si="12"/>
        <v>0</v>
      </c>
      <c r="F61" s="48">
        <f t="shared" si="12"/>
        <v>-188892</v>
      </c>
      <c r="G61" s="48">
        <f t="shared" si="12"/>
        <v>2051577.1399999987</v>
      </c>
      <c r="H61" s="48">
        <f t="shared" si="12"/>
        <v>1862685.619999826</v>
      </c>
    </row>
    <row r="62" spans="1:12" hidden="1" x14ac:dyDescent="0.25"/>
    <row r="63" spans="1:12" hidden="1" x14ac:dyDescent="0.25">
      <c r="G63" t="s">
        <v>666</v>
      </c>
      <c r="H63" s="49">
        <f>+OTHERS!I9</f>
        <v>-1160521.18</v>
      </c>
    </row>
    <row r="64" spans="1:12" hidden="1" x14ac:dyDescent="0.25">
      <c r="H64" s="48">
        <f>SUM(H61:H63)</f>
        <v>702164.43999982602</v>
      </c>
    </row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</sheetData>
  <mergeCells count="5">
    <mergeCell ref="A1:I1"/>
    <mergeCell ref="A3:I3"/>
    <mergeCell ref="A4:I4"/>
    <mergeCell ref="A35:I35"/>
    <mergeCell ref="A36:I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9"/>
  <sheetViews>
    <sheetView workbookViewId="0">
      <pane ySplit="6" topLeftCell="A16" activePane="bottomLeft" state="frozen"/>
      <selection activeCell="C336" sqref="C336"/>
      <selection pane="bottomLeft" activeCell="C336" sqref="C336"/>
    </sheetView>
  </sheetViews>
  <sheetFormatPr defaultRowHeight="15" x14ac:dyDescent="0.25"/>
  <cols>
    <col min="1" max="1" width="10.140625" style="2" bestFit="1" customWidth="1"/>
    <col min="2" max="2" width="30.28515625" customWidth="1"/>
    <col min="3" max="3" width="12.85546875" style="7" customWidth="1"/>
    <col min="4" max="4" width="15.28515625" style="7" customWidth="1"/>
    <col min="5" max="5" width="13.28515625" style="7" customWidth="1"/>
    <col min="6" max="6" width="14.28515625" style="7" customWidth="1"/>
    <col min="7" max="7" width="15.85546875" style="7" customWidth="1"/>
    <col min="8" max="8" width="14.85546875" style="7" customWidth="1"/>
    <col min="9" max="9" width="15.28515625" style="7" bestFit="1" customWidth="1"/>
    <col min="10" max="10" width="8.85546875" style="2"/>
    <col min="11" max="11" width="13.7109375" style="2" customWidth="1"/>
  </cols>
  <sheetData>
    <row r="1" spans="1:12" ht="21" x14ac:dyDescent="0.4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3" spans="1:12" ht="18" x14ac:dyDescent="0.35">
      <c r="A3" s="71" t="s">
        <v>670</v>
      </c>
      <c r="B3" s="71"/>
      <c r="C3" s="71"/>
      <c r="D3" s="71"/>
      <c r="E3" s="71"/>
      <c r="F3" s="71"/>
      <c r="G3" s="71"/>
      <c r="H3" s="71"/>
      <c r="I3" s="71"/>
    </row>
    <row r="4" spans="1:12" ht="18" x14ac:dyDescent="0.35">
      <c r="A4" s="72" t="s">
        <v>669</v>
      </c>
      <c r="B4" s="72"/>
      <c r="C4" s="72"/>
      <c r="D4" s="72"/>
      <c r="E4" s="72"/>
      <c r="F4" s="72"/>
      <c r="G4" s="72"/>
      <c r="H4" s="72"/>
      <c r="I4" s="72"/>
    </row>
    <row r="5" spans="1:12" ht="18" x14ac:dyDescent="0.35">
      <c r="A5" s="20"/>
      <c r="B5" s="20"/>
      <c r="C5" s="20"/>
      <c r="D5" s="20"/>
      <c r="E5" s="20"/>
      <c r="F5" s="20"/>
      <c r="G5" s="20"/>
      <c r="H5" s="20"/>
      <c r="I5" s="20"/>
    </row>
    <row r="6" spans="1:12" x14ac:dyDescent="0.25">
      <c r="A6" s="21" t="s">
        <v>15</v>
      </c>
      <c r="B6" s="21" t="s">
        <v>16</v>
      </c>
      <c r="C6" s="21" t="s">
        <v>17</v>
      </c>
      <c r="D6" s="21" t="s">
        <v>18</v>
      </c>
      <c r="E6" s="21" t="s">
        <v>19</v>
      </c>
      <c r="F6" s="21" t="s">
        <v>20</v>
      </c>
      <c r="G6" s="21" t="s">
        <v>21</v>
      </c>
      <c r="H6" s="21" t="s">
        <v>22</v>
      </c>
      <c r="I6" s="21" t="s">
        <v>23</v>
      </c>
      <c r="J6" s="12" t="s">
        <v>655</v>
      </c>
      <c r="K6" s="12" t="s">
        <v>658</v>
      </c>
    </row>
    <row r="7" spans="1:12" x14ac:dyDescent="0.25">
      <c r="A7" s="11" t="s">
        <v>26</v>
      </c>
      <c r="B7" s="13" t="s">
        <v>27</v>
      </c>
      <c r="C7" s="14">
        <v>0</v>
      </c>
      <c r="D7" s="14">
        <v>0</v>
      </c>
      <c r="E7" s="14">
        <v>0</v>
      </c>
      <c r="F7" s="14">
        <v>373966.74</v>
      </c>
      <c r="G7" s="14">
        <v>429007.39</v>
      </c>
      <c r="H7" s="14">
        <v>-164256</v>
      </c>
      <c r="I7" s="14">
        <f>SUM(C7:H7)</f>
        <v>638718.13</v>
      </c>
      <c r="J7" s="15" t="str">
        <f>MID(A7,2,1)</f>
        <v>E</v>
      </c>
      <c r="K7" s="15" t="s">
        <v>662</v>
      </c>
      <c r="L7" t="s">
        <v>693</v>
      </c>
    </row>
    <row r="8" spans="1:12" x14ac:dyDescent="0.25">
      <c r="A8" s="11" t="s">
        <v>28</v>
      </c>
      <c r="B8" s="13" t="s">
        <v>29</v>
      </c>
      <c r="C8" s="14">
        <v>0</v>
      </c>
      <c r="D8" s="14">
        <v>273751.09000000003</v>
      </c>
      <c r="E8" s="14">
        <v>0</v>
      </c>
      <c r="F8" s="14">
        <v>0</v>
      </c>
      <c r="G8" s="14">
        <v>0</v>
      </c>
      <c r="H8" s="14">
        <v>0</v>
      </c>
      <c r="I8" s="14">
        <f>SUM(C8:H8)</f>
        <v>273751.09000000003</v>
      </c>
      <c r="J8" s="15" t="str">
        <f>MID(A8,2,1)</f>
        <v>E</v>
      </c>
      <c r="K8" s="15" t="s">
        <v>662</v>
      </c>
      <c r="L8" t="s">
        <v>693</v>
      </c>
    </row>
    <row r="9" spans="1:12" x14ac:dyDescent="0.25">
      <c r="A9" s="11" t="s">
        <v>41</v>
      </c>
      <c r="B9" s="13" t="s">
        <v>42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-448.88</v>
      </c>
      <c r="I9" s="14">
        <f>SUM(C9:H9)</f>
        <v>-448.88</v>
      </c>
      <c r="J9" s="15" t="str">
        <f>MID(A9,2,1)</f>
        <v>E</v>
      </c>
      <c r="K9" s="15" t="s">
        <v>662</v>
      </c>
    </row>
    <row r="10" spans="1:12" x14ac:dyDescent="0.25">
      <c r="A10" s="11" t="s">
        <v>172</v>
      </c>
      <c r="B10" s="13" t="s">
        <v>173</v>
      </c>
      <c r="C10" s="14">
        <v>48580.13</v>
      </c>
      <c r="D10" s="14">
        <v>0</v>
      </c>
      <c r="E10" s="14">
        <v>50103.92</v>
      </c>
      <c r="F10" s="14">
        <v>0</v>
      </c>
      <c r="G10" s="14">
        <v>0</v>
      </c>
      <c r="H10" s="14">
        <v>0</v>
      </c>
      <c r="I10" s="14">
        <f>SUM(C10:H10)</f>
        <v>98684.049999999988</v>
      </c>
      <c r="J10" s="15" t="str">
        <f>MID(A10,2,1)</f>
        <v>E</v>
      </c>
      <c r="K10" s="15" t="s">
        <v>662</v>
      </c>
      <c r="L10" t="s">
        <v>693</v>
      </c>
    </row>
    <row r="11" spans="1:12" ht="15.75" hidden="1" thickBot="1" x14ac:dyDescent="0.3">
      <c r="A11" s="17"/>
      <c r="B11" s="18" t="s">
        <v>668</v>
      </c>
      <c r="C11" s="19">
        <f>SUM(C7:C10)</f>
        <v>48580.13</v>
      </c>
      <c r="D11" s="19">
        <f t="shared" ref="D11:I11" si="0">SUM(D7:D10)</f>
        <v>273751.09000000003</v>
      </c>
      <c r="E11" s="19">
        <f t="shared" si="0"/>
        <v>50103.92</v>
      </c>
      <c r="F11" s="19">
        <f t="shared" si="0"/>
        <v>373966.74</v>
      </c>
      <c r="G11" s="19">
        <f t="shared" si="0"/>
        <v>429007.39</v>
      </c>
      <c r="H11" s="19">
        <f t="shared" si="0"/>
        <v>-164704.88</v>
      </c>
      <c r="I11" s="19">
        <f t="shared" si="0"/>
        <v>1010704.3899999999</v>
      </c>
      <c r="J11" s="15"/>
      <c r="K11" s="15"/>
    </row>
    <row r="12" spans="1:12" x14ac:dyDescent="0.25">
      <c r="A12" s="11" t="s">
        <v>144</v>
      </c>
      <c r="B12" s="13" t="s">
        <v>145</v>
      </c>
      <c r="C12" s="14">
        <v>872380.84</v>
      </c>
      <c r="D12" s="14">
        <v>392064.54</v>
      </c>
      <c r="E12" s="14">
        <v>47972.36</v>
      </c>
      <c r="F12" s="14">
        <v>0</v>
      </c>
      <c r="G12" s="14">
        <v>0</v>
      </c>
      <c r="H12" s="14">
        <v>0</v>
      </c>
      <c r="I12" s="14">
        <f t="shared" ref="I12:I30" si="1">SUM(C12:H12)</f>
        <v>1312417.74</v>
      </c>
      <c r="J12" s="15" t="str">
        <f t="shared" ref="J12:J30" si="2">MID(A12,2,1)</f>
        <v>E</v>
      </c>
      <c r="K12" s="15" t="s">
        <v>663</v>
      </c>
      <c r="L12" t="s">
        <v>693</v>
      </c>
    </row>
    <row r="13" spans="1:12" x14ac:dyDescent="0.25">
      <c r="A13" s="11" t="s">
        <v>146</v>
      </c>
      <c r="B13" s="13" t="s">
        <v>147</v>
      </c>
      <c r="C13" s="14">
        <v>12713.51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f t="shared" si="1"/>
        <v>12713.51</v>
      </c>
      <c r="J13" s="15" t="str">
        <f t="shared" si="2"/>
        <v>E</v>
      </c>
      <c r="K13" s="15" t="s">
        <v>663</v>
      </c>
      <c r="L13" t="s">
        <v>693</v>
      </c>
    </row>
    <row r="14" spans="1:12" x14ac:dyDescent="0.25">
      <c r="A14" s="11" t="s">
        <v>152</v>
      </c>
      <c r="B14" s="13" t="s">
        <v>153</v>
      </c>
      <c r="C14" s="14">
        <v>16700.419999999998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f t="shared" si="1"/>
        <v>16700.419999999998</v>
      </c>
      <c r="J14" s="15" t="str">
        <f t="shared" si="2"/>
        <v>E</v>
      </c>
      <c r="K14" s="15" t="s">
        <v>663</v>
      </c>
      <c r="L14" t="s">
        <v>693</v>
      </c>
    </row>
    <row r="15" spans="1:12" s="56" customFormat="1" x14ac:dyDescent="0.25">
      <c r="A15" s="52" t="s">
        <v>156</v>
      </c>
      <c r="B15" s="53" t="s">
        <v>157</v>
      </c>
      <c r="C15" s="14">
        <v>1122395.08</v>
      </c>
      <c r="D15" s="14">
        <v>366779.58</v>
      </c>
      <c r="E15" s="14">
        <v>0</v>
      </c>
      <c r="F15" s="14">
        <v>44293.82</v>
      </c>
      <c r="G15" s="14">
        <v>0</v>
      </c>
      <c r="H15" s="14">
        <v>0</v>
      </c>
      <c r="I15" s="54">
        <f t="shared" si="1"/>
        <v>1533468.4800000002</v>
      </c>
      <c r="J15" s="55" t="str">
        <f t="shared" si="2"/>
        <v>E</v>
      </c>
      <c r="K15" s="55" t="s">
        <v>663</v>
      </c>
    </row>
    <row r="16" spans="1:12" x14ac:dyDescent="0.25">
      <c r="A16" s="11" t="s">
        <v>160</v>
      </c>
      <c r="B16" s="13" t="s">
        <v>161</v>
      </c>
      <c r="C16" s="14">
        <v>45948.75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f t="shared" si="1"/>
        <v>45948.75</v>
      </c>
      <c r="J16" s="15" t="str">
        <f t="shared" si="2"/>
        <v>E</v>
      </c>
      <c r="K16" s="15" t="s">
        <v>663</v>
      </c>
      <c r="L16" t="s">
        <v>693</v>
      </c>
    </row>
    <row r="17" spans="1:12" x14ac:dyDescent="0.25">
      <c r="A17" s="11" t="s">
        <v>162</v>
      </c>
      <c r="B17" s="13" t="s">
        <v>163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-2498.59</v>
      </c>
      <c r="I17" s="14">
        <f t="shared" si="1"/>
        <v>-2498.59</v>
      </c>
      <c r="J17" s="15" t="str">
        <f t="shared" si="2"/>
        <v>E</v>
      </c>
      <c r="K17" s="15" t="s">
        <v>663</v>
      </c>
    </row>
    <row r="18" spans="1:12" x14ac:dyDescent="0.25">
      <c r="A18" s="11" t="s">
        <v>170</v>
      </c>
      <c r="B18" s="13" t="s">
        <v>171</v>
      </c>
      <c r="C18" s="14">
        <v>534959.32999999996</v>
      </c>
      <c r="D18" s="14">
        <v>760237.02</v>
      </c>
      <c r="E18" s="14">
        <v>8161.41</v>
      </c>
      <c r="F18" s="14">
        <v>0</v>
      </c>
      <c r="G18" s="14">
        <v>0</v>
      </c>
      <c r="H18" s="14">
        <v>0</v>
      </c>
      <c r="I18" s="14">
        <f t="shared" si="1"/>
        <v>1303357.76</v>
      </c>
      <c r="J18" s="15" t="str">
        <f t="shared" si="2"/>
        <v>E</v>
      </c>
      <c r="K18" s="15" t="s">
        <v>663</v>
      </c>
      <c r="L18" t="s">
        <v>693</v>
      </c>
    </row>
    <row r="19" spans="1:12" x14ac:dyDescent="0.25">
      <c r="A19" s="11" t="s">
        <v>174</v>
      </c>
      <c r="B19" s="13" t="s">
        <v>175</v>
      </c>
      <c r="C19" s="14">
        <v>519319.1</v>
      </c>
      <c r="D19" s="14">
        <v>325987.25</v>
      </c>
      <c r="E19" s="14">
        <v>61532.62</v>
      </c>
      <c r="F19" s="14">
        <v>0</v>
      </c>
      <c r="G19" s="14">
        <v>0</v>
      </c>
      <c r="H19" s="14">
        <v>0</v>
      </c>
      <c r="I19" s="14">
        <f t="shared" si="1"/>
        <v>906838.97</v>
      </c>
      <c r="J19" s="15" t="str">
        <f t="shared" si="2"/>
        <v>E</v>
      </c>
      <c r="K19" s="15" t="s">
        <v>663</v>
      </c>
      <c r="L19" t="s">
        <v>693</v>
      </c>
    </row>
    <row r="20" spans="1:12" x14ac:dyDescent="0.25">
      <c r="A20" s="11" t="s">
        <v>180</v>
      </c>
      <c r="B20" s="13" t="s">
        <v>181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-406.87</v>
      </c>
      <c r="I20" s="14">
        <f t="shared" si="1"/>
        <v>-406.87</v>
      </c>
      <c r="J20" s="15" t="str">
        <f t="shared" si="2"/>
        <v>E</v>
      </c>
      <c r="K20" s="15" t="s">
        <v>663</v>
      </c>
    </row>
    <row r="21" spans="1:12" x14ac:dyDescent="0.25">
      <c r="A21" s="11" t="s">
        <v>182</v>
      </c>
      <c r="B21" s="13" t="s">
        <v>183</v>
      </c>
      <c r="C21" s="14">
        <v>95668.24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f t="shared" si="1"/>
        <v>95668.24</v>
      </c>
      <c r="J21" s="15" t="str">
        <f t="shared" si="2"/>
        <v>E</v>
      </c>
      <c r="K21" s="15" t="s">
        <v>663</v>
      </c>
      <c r="L21" t="s">
        <v>693</v>
      </c>
    </row>
    <row r="22" spans="1:12" x14ac:dyDescent="0.25">
      <c r="A22" s="11" t="s">
        <v>184</v>
      </c>
      <c r="B22" s="13" t="s">
        <v>185</v>
      </c>
      <c r="C22" s="14">
        <v>867656.6</v>
      </c>
      <c r="D22" s="14">
        <v>186463.82</v>
      </c>
      <c r="E22" s="14">
        <v>34440.54</v>
      </c>
      <c r="F22" s="14">
        <v>151198.01</v>
      </c>
      <c r="G22" s="14">
        <v>0</v>
      </c>
      <c r="H22" s="14">
        <v>0</v>
      </c>
      <c r="I22" s="14">
        <f t="shared" si="1"/>
        <v>1239758.97</v>
      </c>
      <c r="J22" s="15" t="str">
        <f t="shared" si="2"/>
        <v>E</v>
      </c>
      <c r="K22" s="15" t="s">
        <v>663</v>
      </c>
      <c r="L22" t="s">
        <v>693</v>
      </c>
    </row>
    <row r="23" spans="1:12" x14ac:dyDescent="0.25">
      <c r="A23" s="11" t="s">
        <v>186</v>
      </c>
      <c r="B23" s="13" t="s">
        <v>187</v>
      </c>
      <c r="C23" s="14">
        <v>465250.05</v>
      </c>
      <c r="D23" s="14">
        <v>19863.04</v>
      </c>
      <c r="E23" s="14">
        <v>41173.050000000003</v>
      </c>
      <c r="F23" s="14">
        <v>0</v>
      </c>
      <c r="G23" s="14">
        <v>0</v>
      </c>
      <c r="H23" s="14">
        <v>0</v>
      </c>
      <c r="I23" s="14">
        <f t="shared" si="1"/>
        <v>526286.14</v>
      </c>
      <c r="J23" s="15" t="str">
        <f t="shared" si="2"/>
        <v>E</v>
      </c>
      <c r="K23" s="15" t="s">
        <v>663</v>
      </c>
      <c r="L23" t="s">
        <v>693</v>
      </c>
    </row>
    <row r="24" spans="1:12" x14ac:dyDescent="0.25">
      <c r="A24" s="11" t="s">
        <v>188</v>
      </c>
      <c r="B24" s="13" t="s">
        <v>189</v>
      </c>
      <c r="C24" s="14">
        <v>372203.54</v>
      </c>
      <c r="D24" s="14">
        <v>13933.81</v>
      </c>
      <c r="E24" s="14">
        <v>3810.09</v>
      </c>
      <c r="F24" s="14">
        <v>0</v>
      </c>
      <c r="G24" s="14">
        <v>0</v>
      </c>
      <c r="H24" s="14">
        <v>-3526</v>
      </c>
      <c r="I24" s="14">
        <f t="shared" si="1"/>
        <v>386421.44</v>
      </c>
      <c r="J24" s="15" t="str">
        <f t="shared" si="2"/>
        <v>E</v>
      </c>
      <c r="K24" s="15" t="s">
        <v>663</v>
      </c>
      <c r="L24" t="s">
        <v>693</v>
      </c>
    </row>
    <row r="25" spans="1:12" x14ac:dyDescent="0.25">
      <c r="A25" s="11" t="s">
        <v>190</v>
      </c>
      <c r="B25" s="13" t="s">
        <v>191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-79295</v>
      </c>
      <c r="I25" s="14">
        <f t="shared" si="1"/>
        <v>-79295</v>
      </c>
      <c r="J25" s="15" t="str">
        <f t="shared" si="2"/>
        <v>E</v>
      </c>
      <c r="K25" s="15" t="s">
        <v>663</v>
      </c>
    </row>
    <row r="26" spans="1:12" x14ac:dyDescent="0.25">
      <c r="A26" s="11" t="s">
        <v>192</v>
      </c>
      <c r="B26" s="13" t="s">
        <v>193</v>
      </c>
      <c r="C26" s="14">
        <v>578036.91</v>
      </c>
      <c r="D26" s="14">
        <v>83234.7</v>
      </c>
      <c r="E26" s="14">
        <v>0</v>
      </c>
      <c r="F26" s="14">
        <v>0</v>
      </c>
      <c r="G26" s="14">
        <v>0</v>
      </c>
      <c r="H26" s="14">
        <v>-47626</v>
      </c>
      <c r="I26" s="14">
        <f t="shared" si="1"/>
        <v>613645.61</v>
      </c>
      <c r="J26" s="15" t="str">
        <f t="shared" si="2"/>
        <v>E</v>
      </c>
      <c r="K26" s="15" t="s">
        <v>663</v>
      </c>
      <c r="L26" t="s">
        <v>693</v>
      </c>
    </row>
    <row r="27" spans="1:12" x14ac:dyDescent="0.25">
      <c r="A27" s="11" t="s">
        <v>194</v>
      </c>
      <c r="B27" s="13" t="s">
        <v>195</v>
      </c>
      <c r="C27" s="14">
        <v>859104.74</v>
      </c>
      <c r="D27" s="14">
        <v>39656.14</v>
      </c>
      <c r="E27" s="14">
        <v>0</v>
      </c>
      <c r="F27" s="14">
        <v>0</v>
      </c>
      <c r="G27" s="14">
        <v>0</v>
      </c>
      <c r="H27" s="14">
        <v>-29882</v>
      </c>
      <c r="I27" s="14">
        <f t="shared" si="1"/>
        <v>868878.88</v>
      </c>
      <c r="J27" s="15" t="str">
        <f t="shared" si="2"/>
        <v>E</v>
      </c>
      <c r="K27" s="15" t="s">
        <v>663</v>
      </c>
      <c r="L27" t="s">
        <v>693</v>
      </c>
    </row>
    <row r="28" spans="1:12" s="56" customFormat="1" x14ac:dyDescent="0.25">
      <c r="A28" s="52" t="s">
        <v>196</v>
      </c>
      <c r="B28" s="53" t="s">
        <v>197</v>
      </c>
      <c r="C28" s="14">
        <v>2530149.92</v>
      </c>
      <c r="D28" s="14">
        <v>216304.28</v>
      </c>
      <c r="E28" s="14">
        <v>0</v>
      </c>
      <c r="F28" s="14">
        <v>0</v>
      </c>
      <c r="G28" s="14">
        <v>0</v>
      </c>
      <c r="H28" s="14">
        <v>-241807.13</v>
      </c>
      <c r="I28" s="54">
        <f t="shared" si="1"/>
        <v>2504647.0699999998</v>
      </c>
      <c r="J28" s="55" t="str">
        <f t="shared" si="2"/>
        <v>E</v>
      </c>
      <c r="K28" s="55" t="s">
        <v>663</v>
      </c>
    </row>
    <row r="29" spans="1:12" x14ac:dyDescent="0.25">
      <c r="A29" s="11" t="s">
        <v>198</v>
      </c>
      <c r="B29" s="13" t="s">
        <v>199</v>
      </c>
      <c r="C29" s="14">
        <v>487.9</v>
      </c>
      <c r="D29" s="14">
        <v>40249.69</v>
      </c>
      <c r="E29" s="14">
        <v>0</v>
      </c>
      <c r="F29" s="14">
        <v>0</v>
      </c>
      <c r="G29" s="14">
        <v>0</v>
      </c>
      <c r="H29" s="14">
        <v>-44586</v>
      </c>
      <c r="I29" s="14">
        <f t="shared" si="1"/>
        <v>-3848.4099999999962</v>
      </c>
      <c r="J29" s="15" t="str">
        <f t="shared" si="2"/>
        <v>E</v>
      </c>
      <c r="K29" s="15" t="s">
        <v>663</v>
      </c>
    </row>
    <row r="30" spans="1:12" x14ac:dyDescent="0.25">
      <c r="A30" s="11" t="s">
        <v>200</v>
      </c>
      <c r="B30" s="13" t="s">
        <v>201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-6868.54</v>
      </c>
      <c r="I30" s="14">
        <f t="shared" si="1"/>
        <v>-6868.54</v>
      </c>
      <c r="J30" s="15" t="str">
        <f t="shared" si="2"/>
        <v>E</v>
      </c>
      <c r="K30" s="15" t="s">
        <v>663</v>
      </c>
    </row>
    <row r="31" spans="1:12" ht="15.75" hidden="1" thickBot="1" x14ac:dyDescent="0.3">
      <c r="A31" s="17"/>
      <c r="B31" s="18" t="s">
        <v>673</v>
      </c>
      <c r="C31" s="19">
        <f>SUM(C12:C30)</f>
        <v>8892974.9300000016</v>
      </c>
      <c r="D31" s="19">
        <f t="shared" ref="D31:I31" si="3">SUM(D12:D30)</f>
        <v>2444773.87</v>
      </c>
      <c r="E31" s="19">
        <f t="shared" si="3"/>
        <v>197090.07000000004</v>
      </c>
      <c r="F31" s="19">
        <f t="shared" si="3"/>
        <v>195491.83000000002</v>
      </c>
      <c r="G31" s="19">
        <f t="shared" si="3"/>
        <v>0</v>
      </c>
      <c r="H31" s="19">
        <f t="shared" si="3"/>
        <v>-456496.13</v>
      </c>
      <c r="I31" s="19">
        <f t="shared" si="3"/>
        <v>11273834.570000002</v>
      </c>
      <c r="J31" s="15"/>
      <c r="K31" s="15"/>
    </row>
    <row r="32" spans="1:12" x14ac:dyDescent="0.25">
      <c r="A32" s="11" t="s">
        <v>39</v>
      </c>
      <c r="B32" s="13" t="s">
        <v>40</v>
      </c>
      <c r="C32" s="14">
        <v>840750</v>
      </c>
      <c r="D32" s="14">
        <v>6584.75</v>
      </c>
      <c r="E32" s="14">
        <v>0</v>
      </c>
      <c r="F32" s="14">
        <v>22420</v>
      </c>
      <c r="G32" s="14">
        <v>0</v>
      </c>
      <c r="H32" s="14">
        <v>0</v>
      </c>
      <c r="I32" s="14">
        <f>SUM(C32:H32)</f>
        <v>869754.75</v>
      </c>
      <c r="J32" s="15" t="str">
        <f>MID(A32,2,1)</f>
        <v>E</v>
      </c>
      <c r="K32" s="15" t="s">
        <v>665</v>
      </c>
    </row>
    <row r="33" spans="1:11" ht="15.75" hidden="1" thickBot="1" x14ac:dyDescent="0.3">
      <c r="A33" s="17"/>
      <c r="B33" s="18" t="s">
        <v>665</v>
      </c>
      <c r="C33" s="19">
        <f>SUM(C32)</f>
        <v>840750</v>
      </c>
      <c r="D33" s="19">
        <f t="shared" ref="D33:I33" si="4">SUM(D32)</f>
        <v>6584.75</v>
      </c>
      <c r="E33" s="19">
        <f t="shared" si="4"/>
        <v>0</v>
      </c>
      <c r="F33" s="19">
        <f t="shared" si="4"/>
        <v>22420</v>
      </c>
      <c r="G33" s="19">
        <f t="shared" si="4"/>
        <v>0</v>
      </c>
      <c r="H33" s="19">
        <f t="shared" si="4"/>
        <v>0</v>
      </c>
      <c r="I33" s="19">
        <f t="shared" si="4"/>
        <v>869754.75</v>
      </c>
      <c r="J33" s="15"/>
      <c r="K33" s="15"/>
    </row>
    <row r="34" spans="1:11" hidden="1" x14ac:dyDescent="0.25">
      <c r="A34" s="11" t="s">
        <v>142</v>
      </c>
      <c r="B34" s="13" t="s">
        <v>143</v>
      </c>
      <c r="C34" s="14">
        <v>8389007.0399999991</v>
      </c>
      <c r="D34" s="14">
        <v>4189968.93</v>
      </c>
      <c r="E34" s="14">
        <v>0</v>
      </c>
      <c r="F34" s="14">
        <v>38968.6</v>
      </c>
      <c r="G34" s="14">
        <v>0</v>
      </c>
      <c r="H34" s="14">
        <v>-257.05</v>
      </c>
      <c r="I34" s="14">
        <f>SUM(C34:H34)</f>
        <v>12617687.519999998</v>
      </c>
      <c r="J34" s="15" t="str">
        <f>MID(A34,2,1)</f>
        <v>E</v>
      </c>
      <c r="K34" s="15" t="s">
        <v>664</v>
      </c>
    </row>
    <row r="35" spans="1:11" ht="15.75" hidden="1" thickBot="1" x14ac:dyDescent="0.3">
      <c r="A35" s="17"/>
      <c r="B35" s="18" t="s">
        <v>664</v>
      </c>
      <c r="C35" s="19">
        <f>SUM(C34)</f>
        <v>8389007.0399999991</v>
      </c>
      <c r="D35" s="19">
        <f t="shared" ref="D35:I35" si="5">SUM(D34)</f>
        <v>4189968.93</v>
      </c>
      <c r="E35" s="19">
        <f t="shared" si="5"/>
        <v>0</v>
      </c>
      <c r="F35" s="19">
        <f t="shared" si="5"/>
        <v>38968.6</v>
      </c>
      <c r="G35" s="19">
        <f t="shared" si="5"/>
        <v>0</v>
      </c>
      <c r="H35" s="19">
        <f t="shared" si="5"/>
        <v>-257.05</v>
      </c>
      <c r="I35" s="19">
        <f t="shared" si="5"/>
        <v>12617687.519999998</v>
      </c>
      <c r="J35" s="15"/>
      <c r="K35" s="15"/>
    </row>
    <row r="36" spans="1:11" hidden="1" x14ac:dyDescent="0.25">
      <c r="A36" s="11" t="s">
        <v>30</v>
      </c>
      <c r="B36" s="13" t="s">
        <v>31</v>
      </c>
      <c r="C36" s="14">
        <v>0</v>
      </c>
      <c r="D36" s="14">
        <v>97664</v>
      </c>
      <c r="E36" s="14">
        <v>0</v>
      </c>
      <c r="F36" s="14">
        <v>0</v>
      </c>
      <c r="G36" s="14">
        <v>0</v>
      </c>
      <c r="H36" s="14">
        <v>0</v>
      </c>
      <c r="I36" s="14">
        <f t="shared" ref="I36:I53" si="6">SUM(C36:H36)</f>
        <v>97664</v>
      </c>
      <c r="J36" s="15" t="str">
        <f t="shared" ref="J36:J53" si="7">MID(A36,2,1)</f>
        <v>E</v>
      </c>
      <c r="K36" s="15" t="s">
        <v>659</v>
      </c>
    </row>
    <row r="37" spans="1:11" hidden="1" x14ac:dyDescent="0.25">
      <c r="A37" s="11" t="s">
        <v>32</v>
      </c>
      <c r="B37" s="13" t="s">
        <v>33</v>
      </c>
      <c r="C37" s="14">
        <v>0</v>
      </c>
      <c r="D37" s="14">
        <v>0</v>
      </c>
      <c r="E37" s="14">
        <v>0</v>
      </c>
      <c r="F37" s="14">
        <v>111554.17</v>
      </c>
      <c r="G37" s="14">
        <v>260589.59</v>
      </c>
      <c r="H37" s="14">
        <v>0</v>
      </c>
      <c r="I37" s="14">
        <f t="shared" si="6"/>
        <v>372143.76</v>
      </c>
      <c r="J37" s="15" t="str">
        <f t="shared" si="7"/>
        <v>E</v>
      </c>
      <c r="K37" s="15" t="s">
        <v>659</v>
      </c>
    </row>
    <row r="38" spans="1:11" hidden="1" x14ac:dyDescent="0.25">
      <c r="A38" s="11" t="s">
        <v>34</v>
      </c>
      <c r="B38" s="13" t="s">
        <v>35</v>
      </c>
      <c r="C38" s="14">
        <v>0</v>
      </c>
      <c r="D38" s="14">
        <v>0</v>
      </c>
      <c r="E38" s="14">
        <v>0</v>
      </c>
      <c r="F38" s="14">
        <v>0</v>
      </c>
      <c r="G38" s="14">
        <v>88699.26</v>
      </c>
      <c r="H38" s="14">
        <v>0</v>
      </c>
      <c r="I38" s="14">
        <f t="shared" si="6"/>
        <v>88699.26</v>
      </c>
      <c r="J38" s="15" t="str">
        <f t="shared" si="7"/>
        <v>E</v>
      </c>
      <c r="K38" s="15" t="s">
        <v>659</v>
      </c>
    </row>
    <row r="39" spans="1:11" hidden="1" x14ac:dyDescent="0.25">
      <c r="A39" s="11" t="s">
        <v>36</v>
      </c>
      <c r="B39" s="13" t="s">
        <v>33</v>
      </c>
      <c r="C39" s="14">
        <v>1890672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f t="shared" si="6"/>
        <v>1890672</v>
      </c>
      <c r="J39" s="15" t="str">
        <f t="shared" si="7"/>
        <v>E</v>
      </c>
      <c r="K39" s="15" t="s">
        <v>659</v>
      </c>
    </row>
    <row r="40" spans="1:11" hidden="1" x14ac:dyDescent="0.25">
      <c r="A40" s="11" t="s">
        <v>37</v>
      </c>
      <c r="B40" s="13" t="s">
        <v>38</v>
      </c>
      <c r="C40" s="14">
        <v>11078200</v>
      </c>
      <c r="D40" s="14">
        <v>0</v>
      </c>
      <c r="E40" s="14">
        <v>0</v>
      </c>
      <c r="F40" s="14">
        <v>1232740.51</v>
      </c>
      <c r="G40" s="14">
        <v>0</v>
      </c>
      <c r="H40" s="14">
        <v>0</v>
      </c>
      <c r="I40" s="14">
        <f t="shared" si="6"/>
        <v>12310940.51</v>
      </c>
      <c r="J40" s="15" t="str">
        <f t="shared" si="7"/>
        <v>E</v>
      </c>
      <c r="K40" s="15" t="s">
        <v>659</v>
      </c>
    </row>
    <row r="41" spans="1:11" hidden="1" x14ac:dyDescent="0.25">
      <c r="A41" s="11" t="s">
        <v>43</v>
      </c>
      <c r="B41" s="13" t="s">
        <v>44</v>
      </c>
      <c r="C41" s="14">
        <v>0</v>
      </c>
      <c r="D41" s="14">
        <v>0</v>
      </c>
      <c r="E41" s="14">
        <v>0</v>
      </c>
      <c r="F41" s="14">
        <v>0</v>
      </c>
      <c r="G41" s="14">
        <v>3699</v>
      </c>
      <c r="H41" s="14">
        <v>0</v>
      </c>
      <c r="I41" s="14">
        <f t="shared" si="6"/>
        <v>3699</v>
      </c>
      <c r="J41" s="15" t="str">
        <f t="shared" si="7"/>
        <v>E</v>
      </c>
      <c r="K41" s="15" t="s">
        <v>659</v>
      </c>
    </row>
    <row r="42" spans="1:11" hidden="1" x14ac:dyDescent="0.25">
      <c r="A42" s="11" t="s">
        <v>45</v>
      </c>
      <c r="B42" s="13" t="s">
        <v>46</v>
      </c>
      <c r="C42" s="14">
        <v>47174.400000000001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f t="shared" si="6"/>
        <v>47174.400000000001</v>
      </c>
      <c r="J42" s="15" t="str">
        <f t="shared" si="7"/>
        <v>E</v>
      </c>
      <c r="K42" s="15" t="s">
        <v>659</v>
      </c>
    </row>
    <row r="43" spans="1:11" hidden="1" x14ac:dyDescent="0.25">
      <c r="A43" s="11" t="s">
        <v>47</v>
      </c>
      <c r="B43" s="13" t="s">
        <v>48</v>
      </c>
      <c r="C43" s="14">
        <v>1105440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f t="shared" si="6"/>
        <v>1105440</v>
      </c>
      <c r="J43" s="15" t="str">
        <f t="shared" si="7"/>
        <v>E</v>
      </c>
      <c r="K43" s="15" t="s">
        <v>659</v>
      </c>
    </row>
    <row r="44" spans="1:11" hidden="1" x14ac:dyDescent="0.25">
      <c r="A44" s="11" t="s">
        <v>49</v>
      </c>
      <c r="B44" s="13" t="s">
        <v>50</v>
      </c>
      <c r="C44" s="14">
        <v>0</v>
      </c>
      <c r="D44" s="14">
        <v>3972371.2</v>
      </c>
      <c r="E44" s="14">
        <v>2065475.48</v>
      </c>
      <c r="F44" s="14">
        <v>352546</v>
      </c>
      <c r="G44" s="14">
        <v>2269306.52</v>
      </c>
      <c r="H44" s="14">
        <v>0</v>
      </c>
      <c r="I44" s="14">
        <f t="shared" si="6"/>
        <v>8659699.1999999993</v>
      </c>
      <c r="J44" s="15" t="str">
        <f t="shared" si="7"/>
        <v>E</v>
      </c>
      <c r="K44" s="15" t="s">
        <v>659</v>
      </c>
    </row>
    <row r="45" spans="1:11" hidden="1" x14ac:dyDescent="0.25">
      <c r="A45" s="11" t="s">
        <v>51</v>
      </c>
      <c r="B45" s="13" t="s">
        <v>52</v>
      </c>
      <c r="C45" s="14">
        <v>0</v>
      </c>
      <c r="D45" s="14">
        <v>52200.2</v>
      </c>
      <c r="E45" s="14">
        <v>0</v>
      </c>
      <c r="F45" s="14">
        <v>1754368</v>
      </c>
      <c r="G45" s="14">
        <v>900411.22</v>
      </c>
      <c r="H45" s="14">
        <v>0</v>
      </c>
      <c r="I45" s="14">
        <f t="shared" si="6"/>
        <v>2706979.42</v>
      </c>
      <c r="J45" s="15" t="str">
        <f t="shared" si="7"/>
        <v>E</v>
      </c>
      <c r="K45" s="15" t="s">
        <v>659</v>
      </c>
    </row>
    <row r="46" spans="1:11" hidden="1" x14ac:dyDescent="0.25">
      <c r="A46" s="11" t="s">
        <v>53</v>
      </c>
      <c r="B46" s="13" t="s">
        <v>54</v>
      </c>
      <c r="C46" s="14">
        <v>0</v>
      </c>
      <c r="D46" s="14">
        <v>1948800</v>
      </c>
      <c r="E46" s="14">
        <v>0</v>
      </c>
      <c r="F46" s="14">
        <v>0</v>
      </c>
      <c r="G46" s="14">
        <v>0</v>
      </c>
      <c r="H46" s="14">
        <v>0</v>
      </c>
      <c r="I46" s="14">
        <f t="shared" si="6"/>
        <v>1948800</v>
      </c>
      <c r="J46" s="15" t="str">
        <f t="shared" si="7"/>
        <v>E</v>
      </c>
      <c r="K46" s="15" t="s">
        <v>659</v>
      </c>
    </row>
    <row r="47" spans="1:11" hidden="1" x14ac:dyDescent="0.25">
      <c r="A47" s="11" t="s">
        <v>55</v>
      </c>
      <c r="B47" s="13" t="s">
        <v>56</v>
      </c>
      <c r="C47" s="14">
        <v>0</v>
      </c>
      <c r="D47" s="14">
        <v>0</v>
      </c>
      <c r="E47" s="14">
        <v>0</v>
      </c>
      <c r="F47" s="14">
        <v>0</v>
      </c>
      <c r="G47" s="14">
        <v>9382.81</v>
      </c>
      <c r="H47" s="14">
        <v>0</v>
      </c>
      <c r="I47" s="14">
        <f t="shared" si="6"/>
        <v>9382.81</v>
      </c>
      <c r="J47" s="15" t="str">
        <f t="shared" si="7"/>
        <v>E</v>
      </c>
      <c r="K47" s="15" t="s">
        <v>659</v>
      </c>
    </row>
    <row r="48" spans="1:11" hidden="1" x14ac:dyDescent="0.25">
      <c r="A48" s="11" t="s">
        <v>57</v>
      </c>
      <c r="B48" s="13" t="s">
        <v>58</v>
      </c>
      <c r="C48" s="14">
        <v>870912</v>
      </c>
      <c r="D48" s="14">
        <v>0</v>
      </c>
      <c r="E48" s="14">
        <v>0</v>
      </c>
      <c r="F48" s="14">
        <v>870912</v>
      </c>
      <c r="G48" s="14">
        <v>0</v>
      </c>
      <c r="H48" s="14">
        <v>0</v>
      </c>
      <c r="I48" s="14">
        <f t="shared" si="6"/>
        <v>1741824</v>
      </c>
      <c r="J48" s="15" t="str">
        <f t="shared" si="7"/>
        <v>E</v>
      </c>
      <c r="K48" s="15" t="s">
        <v>659</v>
      </c>
    </row>
    <row r="49" spans="1:11" hidden="1" x14ac:dyDescent="0.25">
      <c r="A49" s="11" t="s">
        <v>59</v>
      </c>
      <c r="B49" s="13" t="s">
        <v>60</v>
      </c>
      <c r="C49" s="14">
        <v>0</v>
      </c>
      <c r="D49" s="14">
        <v>0</v>
      </c>
      <c r="E49" s="14">
        <v>1478400</v>
      </c>
      <c r="F49" s="14">
        <v>0</v>
      </c>
      <c r="G49" s="14">
        <v>63161</v>
      </c>
      <c r="H49" s="14">
        <v>0</v>
      </c>
      <c r="I49" s="14">
        <f t="shared" si="6"/>
        <v>1541561</v>
      </c>
      <c r="J49" s="15" t="str">
        <f t="shared" si="7"/>
        <v>E</v>
      </c>
      <c r="K49" s="15" t="s">
        <v>659</v>
      </c>
    </row>
    <row r="50" spans="1:11" hidden="1" x14ac:dyDescent="0.25">
      <c r="A50" s="11" t="s">
        <v>61</v>
      </c>
      <c r="B50" s="13" t="s">
        <v>62</v>
      </c>
      <c r="C50" s="14">
        <v>0</v>
      </c>
      <c r="D50" s="14">
        <v>3225.6</v>
      </c>
      <c r="E50" s="14">
        <v>0</v>
      </c>
      <c r="F50" s="14">
        <v>0</v>
      </c>
      <c r="G50" s="14">
        <v>0</v>
      </c>
      <c r="H50" s="14">
        <v>0</v>
      </c>
      <c r="I50" s="14">
        <f t="shared" si="6"/>
        <v>3225.6</v>
      </c>
      <c r="J50" s="15" t="str">
        <f t="shared" si="7"/>
        <v>E</v>
      </c>
      <c r="K50" s="15" t="s">
        <v>659</v>
      </c>
    </row>
    <row r="51" spans="1:11" hidden="1" x14ac:dyDescent="0.25">
      <c r="A51" s="11" t="s">
        <v>150</v>
      </c>
      <c r="B51" s="13" t="s">
        <v>151</v>
      </c>
      <c r="C51" s="14">
        <v>0</v>
      </c>
      <c r="D51" s="14">
        <v>993189.12</v>
      </c>
      <c r="E51" s="14">
        <v>0</v>
      </c>
      <c r="F51" s="14">
        <v>0</v>
      </c>
      <c r="G51" s="14">
        <v>391745.26</v>
      </c>
      <c r="H51" s="14">
        <v>-3758.58</v>
      </c>
      <c r="I51" s="14">
        <f t="shared" si="6"/>
        <v>1381175.7999999998</v>
      </c>
      <c r="J51" s="15" t="str">
        <f t="shared" si="7"/>
        <v>E</v>
      </c>
      <c r="K51" s="15" t="s">
        <v>659</v>
      </c>
    </row>
    <row r="52" spans="1:11" hidden="1" x14ac:dyDescent="0.25">
      <c r="A52" s="11" t="s">
        <v>154</v>
      </c>
      <c r="B52" s="13" t="s">
        <v>155</v>
      </c>
      <c r="C52" s="14">
        <v>482755.84000000003</v>
      </c>
      <c r="D52" s="14">
        <v>196470.39999999999</v>
      </c>
      <c r="E52" s="14">
        <v>481953.92</v>
      </c>
      <c r="F52" s="14">
        <v>0</v>
      </c>
      <c r="G52" s="14">
        <v>0</v>
      </c>
      <c r="H52" s="14">
        <v>0</v>
      </c>
      <c r="I52" s="14">
        <f t="shared" si="6"/>
        <v>1161180.1599999999</v>
      </c>
      <c r="J52" s="15" t="str">
        <f t="shared" si="7"/>
        <v>E</v>
      </c>
      <c r="K52" s="15" t="s">
        <v>659</v>
      </c>
    </row>
    <row r="53" spans="1:11" hidden="1" x14ac:dyDescent="0.25">
      <c r="A53" s="11" t="s">
        <v>158</v>
      </c>
      <c r="B53" s="13" t="s">
        <v>159</v>
      </c>
      <c r="C53" s="14">
        <v>0</v>
      </c>
      <c r="D53" s="14">
        <v>896000</v>
      </c>
      <c r="E53" s="14">
        <v>0</v>
      </c>
      <c r="F53" s="14">
        <v>0</v>
      </c>
      <c r="G53" s="14">
        <v>0</v>
      </c>
      <c r="H53" s="14">
        <v>0</v>
      </c>
      <c r="I53" s="14">
        <f t="shared" si="6"/>
        <v>896000</v>
      </c>
      <c r="J53" s="15" t="str">
        <f t="shared" si="7"/>
        <v>E</v>
      </c>
      <c r="K53" s="15" t="s">
        <v>659</v>
      </c>
    </row>
    <row r="54" spans="1:11" ht="15.75" hidden="1" thickBot="1" x14ac:dyDescent="0.3">
      <c r="A54" s="17"/>
      <c r="B54" s="18" t="s">
        <v>659</v>
      </c>
      <c r="C54" s="19">
        <f>SUM(C36:C53)</f>
        <v>15475154.24</v>
      </c>
      <c r="D54" s="19">
        <f t="shared" ref="D54:I54" si="8">SUM(D36:D53)</f>
        <v>8159920.5200000005</v>
      </c>
      <c r="E54" s="19">
        <f t="shared" si="8"/>
        <v>4025829.4</v>
      </c>
      <c r="F54" s="19">
        <f t="shared" si="8"/>
        <v>4322120.68</v>
      </c>
      <c r="G54" s="19">
        <f t="shared" si="8"/>
        <v>3986994.66</v>
      </c>
      <c r="H54" s="19">
        <f t="shared" si="8"/>
        <v>-3758.58</v>
      </c>
      <c r="I54" s="19">
        <f t="shared" si="8"/>
        <v>35966260.919999994</v>
      </c>
      <c r="J54" s="15"/>
      <c r="K54" s="15"/>
    </row>
    <row r="55" spans="1:11" hidden="1" x14ac:dyDescent="0.25">
      <c r="A55" s="11" t="s">
        <v>148</v>
      </c>
      <c r="B55" s="13" t="s">
        <v>149</v>
      </c>
      <c r="C55" s="14">
        <v>0</v>
      </c>
      <c r="D55" s="14">
        <v>110275.62</v>
      </c>
      <c r="E55" s="14">
        <v>0</v>
      </c>
      <c r="F55" s="14">
        <v>92090.16</v>
      </c>
      <c r="G55" s="14">
        <v>14051.14</v>
      </c>
      <c r="H55" s="14">
        <v>0</v>
      </c>
      <c r="I55" s="14">
        <f t="shared" ref="I55:I60" si="9">SUM(C55:H55)</f>
        <v>216416.91999999998</v>
      </c>
      <c r="J55" s="15" t="str">
        <f t="shared" ref="J55:J60" si="10">MID(A55,2,1)</f>
        <v>E</v>
      </c>
      <c r="K55" s="15" t="s">
        <v>660</v>
      </c>
    </row>
    <row r="56" spans="1:11" hidden="1" x14ac:dyDescent="0.25">
      <c r="A56" s="11" t="s">
        <v>164</v>
      </c>
      <c r="B56" s="13" t="s">
        <v>165</v>
      </c>
      <c r="C56" s="14">
        <v>0</v>
      </c>
      <c r="D56" s="14">
        <v>89170.59</v>
      </c>
      <c r="E56" s="14">
        <v>0</v>
      </c>
      <c r="F56" s="14">
        <v>0</v>
      </c>
      <c r="G56" s="14">
        <v>164147.29999999999</v>
      </c>
      <c r="H56" s="14">
        <v>0</v>
      </c>
      <c r="I56" s="14">
        <f t="shared" si="9"/>
        <v>253317.88999999998</v>
      </c>
      <c r="J56" s="15" t="str">
        <f t="shared" si="10"/>
        <v>E</v>
      </c>
      <c r="K56" s="15" t="s">
        <v>660</v>
      </c>
    </row>
    <row r="57" spans="1:11" hidden="1" x14ac:dyDescent="0.25">
      <c r="A57" s="11" t="s">
        <v>166</v>
      </c>
      <c r="B57" s="13" t="s">
        <v>167</v>
      </c>
      <c r="C57" s="14">
        <v>0</v>
      </c>
      <c r="D57" s="14">
        <v>50397.919999999998</v>
      </c>
      <c r="E57" s="14">
        <v>0</v>
      </c>
      <c r="F57" s="14">
        <v>0</v>
      </c>
      <c r="G57" s="14">
        <v>134708.16</v>
      </c>
      <c r="H57" s="14">
        <v>0</v>
      </c>
      <c r="I57" s="14">
        <f t="shared" si="9"/>
        <v>185106.08000000002</v>
      </c>
      <c r="J57" s="15" t="str">
        <f t="shared" si="10"/>
        <v>E</v>
      </c>
      <c r="K57" s="15" t="s">
        <v>660</v>
      </c>
    </row>
    <row r="58" spans="1:11" hidden="1" x14ac:dyDescent="0.25">
      <c r="A58" s="11" t="s">
        <v>168</v>
      </c>
      <c r="B58" s="13" t="s">
        <v>169</v>
      </c>
      <c r="C58" s="14">
        <v>0</v>
      </c>
      <c r="D58" s="14">
        <v>41947.82</v>
      </c>
      <c r="E58" s="14">
        <v>0</v>
      </c>
      <c r="F58" s="14">
        <v>0</v>
      </c>
      <c r="G58" s="14">
        <v>0</v>
      </c>
      <c r="H58" s="14">
        <v>0</v>
      </c>
      <c r="I58" s="14">
        <f t="shared" si="9"/>
        <v>41947.82</v>
      </c>
      <c r="J58" s="15" t="str">
        <f t="shared" si="10"/>
        <v>E</v>
      </c>
      <c r="K58" s="15" t="s">
        <v>660</v>
      </c>
    </row>
    <row r="59" spans="1:11" hidden="1" x14ac:dyDescent="0.25">
      <c r="A59" s="11" t="s">
        <v>176</v>
      </c>
      <c r="B59" s="13" t="s">
        <v>177</v>
      </c>
      <c r="C59" s="14">
        <v>0</v>
      </c>
      <c r="D59" s="14">
        <v>102489.75</v>
      </c>
      <c r="E59" s="14">
        <v>0</v>
      </c>
      <c r="F59" s="14">
        <v>116245.02</v>
      </c>
      <c r="G59" s="14">
        <v>8874.14</v>
      </c>
      <c r="H59" s="14">
        <v>0</v>
      </c>
      <c r="I59" s="14">
        <f t="shared" si="9"/>
        <v>227608.91000000003</v>
      </c>
      <c r="J59" s="15" t="str">
        <f t="shared" si="10"/>
        <v>E</v>
      </c>
      <c r="K59" s="15" t="s">
        <v>660</v>
      </c>
    </row>
    <row r="60" spans="1:11" hidden="1" x14ac:dyDescent="0.25">
      <c r="A60" s="11" t="s">
        <v>178</v>
      </c>
      <c r="B60" s="13" t="s">
        <v>179</v>
      </c>
      <c r="C60" s="14">
        <v>0</v>
      </c>
      <c r="D60" s="14">
        <v>104617.33</v>
      </c>
      <c r="E60" s="14">
        <v>0</v>
      </c>
      <c r="F60" s="14">
        <v>157639.51999999999</v>
      </c>
      <c r="G60" s="14">
        <v>83340.33</v>
      </c>
      <c r="H60" s="14">
        <v>0</v>
      </c>
      <c r="I60" s="14">
        <f t="shared" si="9"/>
        <v>345597.18</v>
      </c>
      <c r="J60" s="15" t="str">
        <f t="shared" si="10"/>
        <v>E</v>
      </c>
      <c r="K60" s="15" t="s">
        <v>660</v>
      </c>
    </row>
    <row r="61" spans="1:11" ht="15.75" hidden="1" thickBot="1" x14ac:dyDescent="0.3">
      <c r="A61" s="17"/>
      <c r="B61" s="18" t="s">
        <v>660</v>
      </c>
      <c r="C61" s="19">
        <f>SUM(C55:C60)</f>
        <v>0</v>
      </c>
      <c r="D61" s="19">
        <f t="shared" ref="D61:I61" si="11">SUM(D55:D60)</f>
        <v>498899.03</v>
      </c>
      <c r="E61" s="19">
        <f t="shared" si="11"/>
        <v>0</v>
      </c>
      <c r="F61" s="19">
        <f t="shared" si="11"/>
        <v>365974.69999999995</v>
      </c>
      <c r="G61" s="19">
        <f t="shared" si="11"/>
        <v>405121.07</v>
      </c>
      <c r="H61" s="19">
        <f t="shared" si="11"/>
        <v>0</v>
      </c>
      <c r="I61" s="19">
        <f t="shared" si="11"/>
        <v>1269994.7999999998</v>
      </c>
      <c r="J61" s="15"/>
      <c r="K61" s="15"/>
    </row>
    <row r="62" spans="1:11" hidden="1" x14ac:dyDescent="0.25">
      <c r="A62" s="11"/>
      <c r="B62" s="13"/>
      <c r="C62" s="14"/>
      <c r="D62" s="14"/>
      <c r="E62" s="14"/>
      <c r="F62" s="14"/>
      <c r="G62" s="14"/>
      <c r="H62" s="14"/>
      <c r="I62" s="14"/>
      <c r="J62" s="15"/>
      <c r="K62" s="15"/>
    </row>
    <row r="63" spans="1:11" hidden="1" x14ac:dyDescent="0.25">
      <c r="A63" s="15"/>
      <c r="B63" s="13"/>
      <c r="C63" s="16">
        <f>SUM(C7:C61)/2</f>
        <v>33646466.340000004</v>
      </c>
      <c r="D63" s="16">
        <f t="shared" ref="D63:I63" si="12">SUM(D7:D61)/2</f>
        <v>15573898.190000001</v>
      </c>
      <c r="E63" s="16">
        <f t="shared" si="12"/>
        <v>4273023.3899999997</v>
      </c>
      <c r="F63" s="16">
        <f t="shared" si="12"/>
        <v>5318942.5499999989</v>
      </c>
      <c r="G63" s="16">
        <f t="shared" si="12"/>
        <v>4821123.120000001</v>
      </c>
      <c r="H63" s="16">
        <f t="shared" si="12"/>
        <v>-625216.64000000013</v>
      </c>
      <c r="I63" s="16">
        <f t="shared" si="12"/>
        <v>63008236.949999988</v>
      </c>
      <c r="J63" s="15" t="str">
        <f>MID(A63,2,1)</f>
        <v/>
      </c>
      <c r="K63" s="15"/>
    </row>
    <row r="64" spans="1:11" ht="17.25" hidden="1" x14ac:dyDescent="0.3">
      <c r="C64" s="6"/>
      <c r="J64" s="2" t="str">
        <f>MID(A64,2,1)</f>
        <v/>
      </c>
    </row>
    <row r="65" spans="3:9" x14ac:dyDescent="0.25">
      <c r="C65" s="7">
        <f>+C63+WEST!C136+SOUTH!C68+NORTH!C95+EXPORT!C18+OTHERS!C9</f>
        <v>150616467.13</v>
      </c>
      <c r="D65" s="7">
        <f>+D63+WEST!D136+SOUTH!D68+NORTH!D95+EXPORT!D18+OTHERS!D9</f>
        <v>122564535.23999999</v>
      </c>
      <c r="E65" s="7">
        <f>+E63+WEST!E136+SOUTH!E68+NORTH!E95+EXPORT!E18+OTHERS!E9</f>
        <v>46080491.179999992</v>
      </c>
      <c r="F65" s="7">
        <f>+F63+WEST!F136+SOUTH!F68+NORTH!F95+EXPORT!F18+OTHERS!F9</f>
        <v>31295008.449999992</v>
      </c>
      <c r="G65" s="7">
        <f>+G63+WEST!G136+SOUTH!G68+NORTH!G95+EXPORT!G18+OTHERS!G9</f>
        <v>40684663.369999997</v>
      </c>
      <c r="H65" s="7">
        <f>+H63+WEST!H136+SOUTH!H68+NORTH!H95+EXPORT!H18+OTHERS!H9</f>
        <v>-8377480.5899999999</v>
      </c>
      <c r="I65" s="7">
        <f>+I63+WEST!I136+SOUTH!I68+NORTH!I95+EXPORT!I18+OTHERS!I9</f>
        <v>382863684.77999997</v>
      </c>
    </row>
    <row r="67" spans="3:9" x14ac:dyDescent="0.25">
      <c r="C67" s="7">
        <f>+WORKING!C333</f>
        <v>150616466.6500001</v>
      </c>
      <c r="D67" s="7">
        <f>+WORKING!D333</f>
        <v>122564535.24000002</v>
      </c>
      <c r="E67" s="7">
        <f>+WORKING!E333</f>
        <v>46080491.18</v>
      </c>
      <c r="F67" s="7">
        <f>+WORKING!F333</f>
        <v>31295008.449999988</v>
      </c>
      <c r="G67" s="7">
        <f>+WORKING!G333</f>
        <v>40684663.370000005</v>
      </c>
      <c r="H67" s="7">
        <f>+WORKING!H333</f>
        <v>-9079644.5499999989</v>
      </c>
      <c r="I67" s="7">
        <f>+WORKING!I333</f>
        <v>382161520.34000015</v>
      </c>
    </row>
    <row r="69" spans="3:9" x14ac:dyDescent="0.25">
      <c r="C69" s="7">
        <f>+C65-C67</f>
        <v>0.47999989986419678</v>
      </c>
      <c r="D69" s="7">
        <f t="shared" ref="D69:I69" si="13">+D65-D67</f>
        <v>0</v>
      </c>
      <c r="E69" s="7">
        <f t="shared" si="13"/>
        <v>0</v>
      </c>
      <c r="F69" s="7">
        <f t="shared" si="13"/>
        <v>0</v>
      </c>
      <c r="G69" s="7">
        <f t="shared" si="13"/>
        <v>0</v>
      </c>
      <c r="H69" s="7">
        <f t="shared" si="13"/>
        <v>702163.95999999903</v>
      </c>
      <c r="I69" s="7">
        <f t="shared" si="13"/>
        <v>702164.4399998188</v>
      </c>
    </row>
  </sheetData>
  <autoFilter ref="A6:K64">
    <filterColumn colId="10">
      <filters>
        <filter val="A DIV"/>
        <filter val="F DIV"/>
        <filter val="GOVT / INST"/>
      </filters>
    </filterColumn>
    <sortState ref="A14:K64">
      <sortCondition ref="K14:K64"/>
    </sortState>
  </autoFilter>
  <mergeCells count="3">
    <mergeCell ref="A1:I1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37"/>
  <sheetViews>
    <sheetView workbookViewId="0">
      <pane ySplit="6" topLeftCell="A35" activePane="bottomLeft" state="frozen"/>
      <selection activeCell="C336" sqref="C336"/>
      <selection pane="bottomLeft" activeCell="C336" sqref="C336"/>
    </sheetView>
  </sheetViews>
  <sheetFormatPr defaultRowHeight="15" x14ac:dyDescent="0.25"/>
  <cols>
    <col min="1" max="1" width="10.140625" style="2" bestFit="1" customWidth="1"/>
    <col min="2" max="2" width="29.7109375" customWidth="1"/>
    <col min="3" max="3" width="15" style="7" customWidth="1"/>
    <col min="4" max="4" width="15.28515625" style="7" bestFit="1" customWidth="1"/>
    <col min="5" max="6" width="14.28515625" style="7" bestFit="1" customWidth="1"/>
    <col min="7" max="7" width="15" style="7" bestFit="1" customWidth="1"/>
    <col min="8" max="8" width="14.85546875" style="7" bestFit="1" customWidth="1"/>
    <col min="9" max="9" width="15.28515625" style="7" bestFit="1" customWidth="1"/>
    <col min="10" max="10" width="8.85546875" style="2"/>
    <col min="11" max="11" width="13.7109375" style="2" customWidth="1"/>
  </cols>
  <sheetData>
    <row r="1" spans="1:12" ht="21" x14ac:dyDescent="0.4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3" spans="1:12" ht="18" x14ac:dyDescent="0.35">
      <c r="A3" s="71" t="s">
        <v>670</v>
      </c>
      <c r="B3" s="71"/>
      <c r="C3" s="71"/>
      <c r="D3" s="71"/>
      <c r="E3" s="71"/>
      <c r="F3" s="71"/>
      <c r="G3" s="71"/>
      <c r="H3" s="71"/>
      <c r="I3" s="71"/>
    </row>
    <row r="4" spans="1:12" ht="18" x14ac:dyDescent="0.35">
      <c r="A4" s="72" t="s">
        <v>671</v>
      </c>
      <c r="B4" s="72"/>
      <c r="C4" s="72"/>
      <c r="D4" s="72"/>
      <c r="E4" s="72"/>
      <c r="F4" s="72"/>
      <c r="G4" s="72"/>
      <c r="H4" s="72"/>
      <c r="I4" s="72"/>
    </row>
    <row r="5" spans="1:12" ht="18" x14ac:dyDescent="0.35">
      <c r="A5" s="20"/>
      <c r="B5" s="20"/>
      <c r="C5" s="20"/>
      <c r="D5" s="20"/>
      <c r="E5" s="20"/>
      <c r="F5" s="20"/>
      <c r="G5" s="20"/>
      <c r="H5" s="20"/>
      <c r="I5" s="20"/>
    </row>
    <row r="6" spans="1:12" x14ac:dyDescent="0.25">
      <c r="A6" s="21" t="s">
        <v>15</v>
      </c>
      <c r="B6" s="21" t="s">
        <v>16</v>
      </c>
      <c r="C6" s="21" t="s">
        <v>17</v>
      </c>
      <c r="D6" s="21" t="s">
        <v>18</v>
      </c>
      <c r="E6" s="21" t="s">
        <v>19</v>
      </c>
      <c r="F6" s="21" t="s">
        <v>20</v>
      </c>
      <c r="G6" s="21" t="s">
        <v>21</v>
      </c>
      <c r="H6" s="21" t="s">
        <v>22</v>
      </c>
      <c r="I6" s="21" t="s">
        <v>23</v>
      </c>
      <c r="J6" s="12" t="s">
        <v>655</v>
      </c>
      <c r="K6" s="12" t="s">
        <v>658</v>
      </c>
    </row>
    <row r="7" spans="1:12" x14ac:dyDescent="0.25">
      <c r="A7" s="11" t="s">
        <v>111</v>
      </c>
      <c r="B7" s="13" t="s">
        <v>112</v>
      </c>
      <c r="C7" s="14">
        <v>1905611.64</v>
      </c>
      <c r="D7" s="14">
        <v>171444.28</v>
      </c>
      <c r="E7" s="14">
        <v>0</v>
      </c>
      <c r="F7" s="14">
        <v>0</v>
      </c>
      <c r="G7" s="14">
        <v>0</v>
      </c>
      <c r="H7" s="14">
        <v>0</v>
      </c>
      <c r="I7" s="14">
        <f t="shared" ref="I7:I14" si="0">SUM(C7:H7)</f>
        <v>2077055.92</v>
      </c>
      <c r="J7" s="15" t="str">
        <f t="shared" ref="J7:J14" si="1">MID(A7,2,1)</f>
        <v>W</v>
      </c>
      <c r="K7" s="15" t="s">
        <v>662</v>
      </c>
      <c r="L7" t="s">
        <v>693</v>
      </c>
    </row>
    <row r="8" spans="1:12" x14ac:dyDescent="0.25">
      <c r="A8" s="11" t="s">
        <v>113</v>
      </c>
      <c r="B8" s="13" t="s">
        <v>114</v>
      </c>
      <c r="C8" s="14">
        <v>184788</v>
      </c>
      <c r="D8" s="14">
        <v>184788</v>
      </c>
      <c r="E8" s="14">
        <v>0</v>
      </c>
      <c r="F8" s="14">
        <v>520026.8</v>
      </c>
      <c r="G8" s="14">
        <v>0</v>
      </c>
      <c r="H8" s="14">
        <v>0</v>
      </c>
      <c r="I8" s="14">
        <f t="shared" si="0"/>
        <v>889602.8</v>
      </c>
      <c r="J8" s="15" t="str">
        <f t="shared" si="1"/>
        <v>W</v>
      </c>
      <c r="K8" s="15" t="s">
        <v>662</v>
      </c>
      <c r="L8" t="s">
        <v>693</v>
      </c>
    </row>
    <row r="9" spans="1:12" x14ac:dyDescent="0.25">
      <c r="A9" s="11" t="s">
        <v>121</v>
      </c>
      <c r="B9" s="13" t="s">
        <v>122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-26350.09</v>
      </c>
      <c r="I9" s="14">
        <f t="shared" si="0"/>
        <v>-26350.09</v>
      </c>
      <c r="J9" s="15" t="str">
        <f t="shared" si="1"/>
        <v>W</v>
      </c>
      <c r="K9" s="15" t="s">
        <v>662</v>
      </c>
    </row>
    <row r="10" spans="1:12" x14ac:dyDescent="0.25">
      <c r="A10" s="11" t="s">
        <v>123</v>
      </c>
      <c r="B10" s="13" t="s">
        <v>124</v>
      </c>
      <c r="C10" s="14">
        <v>166150.39999999999</v>
      </c>
      <c r="D10" s="14">
        <v>96852.64</v>
      </c>
      <c r="E10" s="14">
        <v>0</v>
      </c>
      <c r="F10" s="14">
        <v>0</v>
      </c>
      <c r="G10" s="14">
        <v>0</v>
      </c>
      <c r="H10" s="14">
        <v>-12.53</v>
      </c>
      <c r="I10" s="14">
        <f t="shared" si="0"/>
        <v>262990.50999999995</v>
      </c>
      <c r="J10" s="15" t="str">
        <f t="shared" si="1"/>
        <v>W</v>
      </c>
      <c r="K10" s="15" t="s">
        <v>662</v>
      </c>
      <c r="L10" t="s">
        <v>693</v>
      </c>
    </row>
    <row r="11" spans="1:12" x14ac:dyDescent="0.25">
      <c r="A11" s="11" t="s">
        <v>125</v>
      </c>
      <c r="B11" s="13" t="s">
        <v>126</v>
      </c>
      <c r="C11" s="14">
        <v>173261.76</v>
      </c>
      <c r="D11" s="14">
        <v>0</v>
      </c>
      <c r="E11" s="14">
        <v>0</v>
      </c>
      <c r="F11" s="14">
        <v>0</v>
      </c>
      <c r="G11" s="14">
        <v>91751.48</v>
      </c>
      <c r="H11" s="14">
        <v>0</v>
      </c>
      <c r="I11" s="14">
        <f t="shared" si="0"/>
        <v>265013.24</v>
      </c>
      <c r="J11" s="15" t="str">
        <f t="shared" si="1"/>
        <v>W</v>
      </c>
      <c r="K11" s="15" t="s">
        <v>662</v>
      </c>
      <c r="L11" t="s">
        <v>693</v>
      </c>
    </row>
    <row r="12" spans="1:12" x14ac:dyDescent="0.25">
      <c r="A12" s="11" t="s">
        <v>418</v>
      </c>
      <c r="B12" s="13" t="s">
        <v>419</v>
      </c>
      <c r="C12" s="14">
        <v>139551.06</v>
      </c>
      <c r="D12" s="14">
        <v>0</v>
      </c>
      <c r="E12" s="14">
        <v>0</v>
      </c>
      <c r="F12" s="14">
        <v>0</v>
      </c>
      <c r="G12" s="14">
        <v>0</v>
      </c>
      <c r="H12" s="14">
        <v>-195193.33</v>
      </c>
      <c r="I12" s="14">
        <f t="shared" si="0"/>
        <v>-55642.26999999999</v>
      </c>
      <c r="J12" s="15" t="str">
        <f t="shared" si="1"/>
        <v>W</v>
      </c>
      <c r="K12" s="15" t="s">
        <v>662</v>
      </c>
    </row>
    <row r="13" spans="1:12" x14ac:dyDescent="0.25">
      <c r="A13" s="11" t="s">
        <v>586</v>
      </c>
      <c r="B13" s="13" t="s">
        <v>587</v>
      </c>
      <c r="C13" s="14">
        <v>568151.11</v>
      </c>
      <c r="D13" s="14">
        <v>261697.9</v>
      </c>
      <c r="E13" s="14">
        <v>750375.87</v>
      </c>
      <c r="F13" s="14">
        <v>0</v>
      </c>
      <c r="G13" s="14">
        <v>34005.370000000003</v>
      </c>
      <c r="H13" s="14">
        <v>0</v>
      </c>
      <c r="I13" s="14">
        <f t="shared" si="0"/>
        <v>1614230.25</v>
      </c>
      <c r="J13" s="15" t="str">
        <f t="shared" si="1"/>
        <v>W</v>
      </c>
      <c r="K13" s="15" t="s">
        <v>662</v>
      </c>
      <c r="L13" t="s">
        <v>693</v>
      </c>
    </row>
    <row r="14" spans="1:12" x14ac:dyDescent="0.25">
      <c r="A14" s="22" t="s">
        <v>598</v>
      </c>
      <c r="B14" s="23" t="s">
        <v>599</v>
      </c>
      <c r="C14" s="24">
        <v>1184639.02</v>
      </c>
      <c r="D14" s="24">
        <v>1200746.53</v>
      </c>
      <c r="E14" s="24">
        <v>1115774.57</v>
      </c>
      <c r="F14" s="24">
        <v>0</v>
      </c>
      <c r="G14" s="24">
        <v>104702.61</v>
      </c>
      <c r="H14" s="24">
        <v>-600</v>
      </c>
      <c r="I14" s="24">
        <f t="shared" si="0"/>
        <v>3605262.73</v>
      </c>
      <c r="J14" s="25" t="str">
        <f t="shared" si="1"/>
        <v>W</v>
      </c>
      <c r="K14" s="25" t="s">
        <v>662</v>
      </c>
      <c r="L14" t="s">
        <v>693</v>
      </c>
    </row>
    <row r="15" spans="1:12" ht="15.75" hidden="1" thickBot="1" x14ac:dyDescent="0.3">
      <c r="A15" s="17"/>
      <c r="B15" s="18" t="s">
        <v>668</v>
      </c>
      <c r="C15" s="19">
        <f>SUM(C7:C14)</f>
        <v>4322152.99</v>
      </c>
      <c r="D15" s="19">
        <f t="shared" ref="D15:I15" si="2">SUM(D7:D14)</f>
        <v>1915529.35</v>
      </c>
      <c r="E15" s="19">
        <f t="shared" si="2"/>
        <v>1866150.44</v>
      </c>
      <c r="F15" s="19">
        <f t="shared" si="2"/>
        <v>520026.8</v>
      </c>
      <c r="G15" s="19">
        <f t="shared" si="2"/>
        <v>230459.46000000002</v>
      </c>
      <c r="H15" s="19">
        <f t="shared" si="2"/>
        <v>-222155.94999999998</v>
      </c>
      <c r="I15" s="19">
        <f t="shared" si="2"/>
        <v>8632163.0899999999</v>
      </c>
      <c r="J15" s="30"/>
      <c r="K15" s="31"/>
    </row>
    <row r="16" spans="1:12" x14ac:dyDescent="0.25">
      <c r="A16" s="26" t="s">
        <v>412</v>
      </c>
      <c r="B16" s="27" t="s">
        <v>413</v>
      </c>
      <c r="C16" s="28">
        <v>1037085.33</v>
      </c>
      <c r="D16" s="28">
        <v>423221.78</v>
      </c>
      <c r="E16" s="28">
        <v>34697.43</v>
      </c>
      <c r="F16" s="28">
        <v>279488.5</v>
      </c>
      <c r="G16" s="28">
        <v>69082.83</v>
      </c>
      <c r="H16" s="28">
        <v>-1750</v>
      </c>
      <c r="I16" s="28">
        <f t="shared" ref="I16:I49" si="3">SUM(C16:H16)</f>
        <v>1841825.8699999999</v>
      </c>
      <c r="J16" s="29" t="str">
        <f t="shared" ref="J16:J49" si="4">MID(A16,2,1)</f>
        <v>W</v>
      </c>
      <c r="K16" s="29" t="s">
        <v>663</v>
      </c>
      <c r="L16" t="s">
        <v>693</v>
      </c>
    </row>
    <row r="17" spans="1:12" x14ac:dyDescent="0.25">
      <c r="A17" s="11" t="s">
        <v>416</v>
      </c>
      <c r="B17" s="13" t="s">
        <v>417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-308.44</v>
      </c>
      <c r="I17" s="14">
        <f t="shared" si="3"/>
        <v>-308.44</v>
      </c>
      <c r="J17" s="15" t="str">
        <f t="shared" si="4"/>
        <v>W</v>
      </c>
      <c r="K17" s="15" t="s">
        <v>663</v>
      </c>
    </row>
    <row r="18" spans="1:12" x14ac:dyDescent="0.25">
      <c r="A18" s="11" t="s">
        <v>420</v>
      </c>
      <c r="B18" s="13" t="s">
        <v>421</v>
      </c>
      <c r="C18" s="14">
        <v>314350.73</v>
      </c>
      <c r="D18" s="14">
        <v>19370.39</v>
      </c>
      <c r="E18" s="14">
        <v>0</v>
      </c>
      <c r="F18" s="14">
        <v>0</v>
      </c>
      <c r="G18" s="14">
        <v>0</v>
      </c>
      <c r="H18" s="14">
        <v>-10347.08</v>
      </c>
      <c r="I18" s="14">
        <f t="shared" si="3"/>
        <v>323374.03999999998</v>
      </c>
      <c r="J18" s="15" t="str">
        <f t="shared" si="4"/>
        <v>W</v>
      </c>
      <c r="K18" s="15" t="s">
        <v>663</v>
      </c>
      <c r="L18" t="s">
        <v>693</v>
      </c>
    </row>
    <row r="19" spans="1:12" x14ac:dyDescent="0.25">
      <c r="A19" s="11" t="s">
        <v>422</v>
      </c>
      <c r="B19" s="13" t="s">
        <v>423</v>
      </c>
      <c r="C19" s="14">
        <v>13475.84</v>
      </c>
      <c r="D19" s="14">
        <v>13259.26</v>
      </c>
      <c r="E19" s="14">
        <v>0</v>
      </c>
      <c r="F19" s="14">
        <v>0</v>
      </c>
      <c r="G19" s="14">
        <v>0</v>
      </c>
      <c r="H19" s="14">
        <v>-541.46</v>
      </c>
      <c r="I19" s="14">
        <f t="shared" si="3"/>
        <v>26193.64</v>
      </c>
      <c r="J19" s="15" t="str">
        <f t="shared" si="4"/>
        <v>W</v>
      </c>
      <c r="K19" s="15" t="s">
        <v>663</v>
      </c>
      <c r="L19" t="s">
        <v>693</v>
      </c>
    </row>
    <row r="20" spans="1:12" x14ac:dyDescent="0.25">
      <c r="A20" s="11" t="s">
        <v>424</v>
      </c>
      <c r="B20" s="13" t="s">
        <v>425</v>
      </c>
      <c r="C20" s="14">
        <v>254283.58</v>
      </c>
      <c r="D20" s="14">
        <v>241970.96</v>
      </c>
      <c r="E20" s="14">
        <v>0</v>
      </c>
      <c r="F20" s="14">
        <v>0</v>
      </c>
      <c r="G20" s="14">
        <v>0</v>
      </c>
      <c r="H20" s="14">
        <v>0</v>
      </c>
      <c r="I20" s="14">
        <f t="shared" si="3"/>
        <v>496254.54</v>
      </c>
      <c r="J20" s="15" t="str">
        <f t="shared" si="4"/>
        <v>W</v>
      </c>
      <c r="K20" s="15" t="s">
        <v>663</v>
      </c>
      <c r="L20" t="s">
        <v>693</v>
      </c>
    </row>
    <row r="21" spans="1:12" x14ac:dyDescent="0.25">
      <c r="A21" s="11" t="s">
        <v>426</v>
      </c>
      <c r="B21" s="13" t="s">
        <v>427</v>
      </c>
      <c r="C21" s="14">
        <v>0</v>
      </c>
      <c r="D21" s="14">
        <v>50000</v>
      </c>
      <c r="E21" s="14">
        <v>0</v>
      </c>
      <c r="F21" s="14">
        <v>0</v>
      </c>
      <c r="G21" s="14">
        <v>0</v>
      </c>
      <c r="H21" s="14">
        <v>-35252.03</v>
      </c>
      <c r="I21" s="14">
        <f t="shared" si="3"/>
        <v>14747.970000000001</v>
      </c>
      <c r="J21" s="15" t="str">
        <f t="shared" si="4"/>
        <v>W</v>
      </c>
      <c r="K21" s="15" t="s">
        <v>663</v>
      </c>
      <c r="L21" t="s">
        <v>693</v>
      </c>
    </row>
    <row r="22" spans="1:12" x14ac:dyDescent="0.25">
      <c r="A22" s="11" t="s">
        <v>428</v>
      </c>
      <c r="B22" s="13" t="s">
        <v>429</v>
      </c>
      <c r="C22" s="14">
        <v>854485.93</v>
      </c>
      <c r="D22" s="14">
        <v>74067.48</v>
      </c>
      <c r="E22" s="14">
        <v>0</v>
      </c>
      <c r="F22" s="14">
        <v>295735.3</v>
      </c>
      <c r="G22" s="14">
        <v>0</v>
      </c>
      <c r="H22" s="14">
        <v>0</v>
      </c>
      <c r="I22" s="14">
        <f t="shared" si="3"/>
        <v>1224288.71</v>
      </c>
      <c r="J22" s="15" t="str">
        <f t="shared" si="4"/>
        <v>W</v>
      </c>
      <c r="K22" s="15" t="s">
        <v>663</v>
      </c>
      <c r="L22" t="s">
        <v>693</v>
      </c>
    </row>
    <row r="23" spans="1:12" x14ac:dyDescent="0.25">
      <c r="A23" s="11" t="s">
        <v>430</v>
      </c>
      <c r="B23" s="13" t="s">
        <v>431</v>
      </c>
      <c r="C23" s="14">
        <v>0</v>
      </c>
      <c r="D23" s="14">
        <v>44519.9</v>
      </c>
      <c r="E23" s="14">
        <v>0</v>
      </c>
      <c r="F23" s="14">
        <v>0</v>
      </c>
      <c r="G23" s="14">
        <v>0</v>
      </c>
      <c r="H23" s="14">
        <v>-2501.64</v>
      </c>
      <c r="I23" s="14">
        <f t="shared" si="3"/>
        <v>42018.26</v>
      </c>
      <c r="J23" s="15" t="str">
        <f t="shared" si="4"/>
        <v>W</v>
      </c>
      <c r="K23" s="15" t="s">
        <v>663</v>
      </c>
      <c r="L23" t="s">
        <v>693</v>
      </c>
    </row>
    <row r="24" spans="1:12" x14ac:dyDescent="0.25">
      <c r="A24" s="11" t="s">
        <v>432</v>
      </c>
      <c r="B24" s="13" t="s">
        <v>433</v>
      </c>
      <c r="C24" s="14">
        <v>909541.38</v>
      </c>
      <c r="D24" s="14">
        <v>268.56</v>
      </c>
      <c r="E24" s="14">
        <v>2665.5</v>
      </c>
      <c r="F24" s="14">
        <v>268159.05</v>
      </c>
      <c r="G24" s="14">
        <v>0</v>
      </c>
      <c r="H24" s="14">
        <v>-800.45</v>
      </c>
      <c r="I24" s="14">
        <f t="shared" si="3"/>
        <v>1179834.04</v>
      </c>
      <c r="J24" s="15" t="str">
        <f t="shared" si="4"/>
        <v>W</v>
      </c>
      <c r="K24" s="15" t="s">
        <v>663</v>
      </c>
      <c r="L24" t="s">
        <v>693</v>
      </c>
    </row>
    <row r="25" spans="1:12" x14ac:dyDescent="0.25">
      <c r="A25" s="11" t="s">
        <v>434</v>
      </c>
      <c r="B25" s="13" t="s">
        <v>435</v>
      </c>
      <c r="C25" s="14">
        <v>658110.43999999994</v>
      </c>
      <c r="D25" s="14">
        <v>44406.75</v>
      </c>
      <c r="E25" s="14">
        <v>57671.14</v>
      </c>
      <c r="F25" s="14">
        <v>0</v>
      </c>
      <c r="G25" s="14">
        <v>0</v>
      </c>
      <c r="H25" s="14">
        <v>-2949.89</v>
      </c>
      <c r="I25" s="14">
        <f t="shared" si="3"/>
        <v>757238.44</v>
      </c>
      <c r="J25" s="15" t="str">
        <f t="shared" si="4"/>
        <v>W</v>
      </c>
      <c r="K25" s="15" t="s">
        <v>663</v>
      </c>
      <c r="L25" t="s">
        <v>693</v>
      </c>
    </row>
    <row r="26" spans="1:12" s="56" customFormat="1" x14ac:dyDescent="0.25">
      <c r="A26" s="52" t="s">
        <v>444</v>
      </c>
      <c r="B26" s="53" t="s">
        <v>445</v>
      </c>
      <c r="C26" s="54">
        <v>1349069.5</v>
      </c>
      <c r="D26" s="54">
        <v>1348380</v>
      </c>
      <c r="E26" s="54">
        <v>411937.94</v>
      </c>
      <c r="F26" s="54">
        <v>0</v>
      </c>
      <c r="G26" s="54">
        <v>0</v>
      </c>
      <c r="H26" s="54">
        <v>0</v>
      </c>
      <c r="I26" s="54">
        <f t="shared" si="3"/>
        <v>3109387.44</v>
      </c>
      <c r="J26" s="55" t="str">
        <f t="shared" si="4"/>
        <v>W</v>
      </c>
      <c r="K26" s="55" t="s">
        <v>663</v>
      </c>
    </row>
    <row r="27" spans="1:12" s="56" customFormat="1" x14ac:dyDescent="0.25">
      <c r="A27" s="52" t="s">
        <v>480</v>
      </c>
      <c r="B27" s="53" t="s">
        <v>481</v>
      </c>
      <c r="C27" s="54">
        <v>725367.86</v>
      </c>
      <c r="D27" s="54">
        <v>868589.18</v>
      </c>
      <c r="E27" s="54">
        <v>621270.80000000005</v>
      </c>
      <c r="F27" s="54">
        <v>107793.86</v>
      </c>
      <c r="G27" s="54">
        <v>0</v>
      </c>
      <c r="H27" s="54">
        <v>-4039.15</v>
      </c>
      <c r="I27" s="54">
        <f t="shared" si="3"/>
        <v>2318982.5499999998</v>
      </c>
      <c r="J27" s="55" t="str">
        <f t="shared" si="4"/>
        <v>W</v>
      </c>
      <c r="K27" s="55" t="s">
        <v>663</v>
      </c>
    </row>
    <row r="28" spans="1:12" x14ac:dyDescent="0.25">
      <c r="A28" s="11" t="s">
        <v>482</v>
      </c>
      <c r="B28" s="13" t="s">
        <v>483</v>
      </c>
      <c r="C28" s="14">
        <v>936774.68</v>
      </c>
      <c r="D28" s="14">
        <v>1090269.6100000001</v>
      </c>
      <c r="E28" s="14">
        <v>736121.26</v>
      </c>
      <c r="F28" s="14">
        <v>0</v>
      </c>
      <c r="G28" s="14">
        <v>0</v>
      </c>
      <c r="H28" s="14">
        <v>0</v>
      </c>
      <c r="I28" s="14">
        <f t="shared" si="3"/>
        <v>2763165.55</v>
      </c>
      <c r="J28" s="15" t="str">
        <f t="shared" si="4"/>
        <v>W</v>
      </c>
      <c r="K28" s="15" t="s">
        <v>663</v>
      </c>
      <c r="L28" t="s">
        <v>693</v>
      </c>
    </row>
    <row r="29" spans="1:12" x14ac:dyDescent="0.25">
      <c r="A29" s="11" t="s">
        <v>486</v>
      </c>
      <c r="B29" s="13" t="s">
        <v>487</v>
      </c>
      <c r="C29" s="14">
        <v>33154.18</v>
      </c>
      <c r="D29" s="14">
        <v>0</v>
      </c>
      <c r="E29" s="14">
        <v>35291.379999999997</v>
      </c>
      <c r="F29" s="14">
        <v>0</v>
      </c>
      <c r="G29" s="14">
        <v>0</v>
      </c>
      <c r="H29" s="14">
        <v>0</v>
      </c>
      <c r="I29" s="14">
        <f t="shared" si="3"/>
        <v>68445.56</v>
      </c>
      <c r="J29" s="15" t="str">
        <f t="shared" si="4"/>
        <v>W</v>
      </c>
      <c r="K29" s="15" t="s">
        <v>663</v>
      </c>
      <c r="L29" t="s">
        <v>693</v>
      </c>
    </row>
    <row r="30" spans="1:12" x14ac:dyDescent="0.25">
      <c r="A30" s="11" t="s">
        <v>488</v>
      </c>
      <c r="B30" s="13" t="s">
        <v>489</v>
      </c>
      <c r="C30" s="14">
        <v>5523.45</v>
      </c>
      <c r="D30" s="14">
        <v>0</v>
      </c>
      <c r="E30" s="14">
        <v>0</v>
      </c>
      <c r="F30" s="14">
        <v>0</v>
      </c>
      <c r="G30" s="14">
        <v>0</v>
      </c>
      <c r="H30" s="14">
        <v>-871.72</v>
      </c>
      <c r="I30" s="14">
        <f t="shared" si="3"/>
        <v>4651.7299999999996</v>
      </c>
      <c r="J30" s="15" t="str">
        <f t="shared" si="4"/>
        <v>W</v>
      </c>
      <c r="K30" s="15" t="s">
        <v>663</v>
      </c>
      <c r="L30" t="s">
        <v>693</v>
      </c>
    </row>
    <row r="31" spans="1:12" x14ac:dyDescent="0.25">
      <c r="A31" s="11" t="s">
        <v>490</v>
      </c>
      <c r="B31" s="13" t="s">
        <v>491</v>
      </c>
      <c r="C31" s="14">
        <v>42593.279999999999</v>
      </c>
      <c r="D31" s="14">
        <v>0</v>
      </c>
      <c r="E31" s="14">
        <v>0</v>
      </c>
      <c r="F31" s="14">
        <v>0</v>
      </c>
      <c r="G31" s="14">
        <v>0</v>
      </c>
      <c r="H31" s="14">
        <v>-638.51</v>
      </c>
      <c r="I31" s="14">
        <f t="shared" si="3"/>
        <v>41954.77</v>
      </c>
      <c r="J31" s="15" t="str">
        <f t="shared" si="4"/>
        <v>W</v>
      </c>
      <c r="K31" s="15" t="s">
        <v>663</v>
      </c>
      <c r="L31" t="s">
        <v>693</v>
      </c>
    </row>
    <row r="32" spans="1:12" x14ac:dyDescent="0.25">
      <c r="A32" s="11" t="s">
        <v>492</v>
      </c>
      <c r="B32" s="13" t="s">
        <v>493</v>
      </c>
      <c r="C32" s="14">
        <v>544111.67000000004</v>
      </c>
      <c r="D32" s="14">
        <v>447030.09</v>
      </c>
      <c r="E32" s="14">
        <v>55592.83</v>
      </c>
      <c r="F32" s="14">
        <v>0</v>
      </c>
      <c r="G32" s="14">
        <v>0</v>
      </c>
      <c r="H32" s="14">
        <v>0</v>
      </c>
      <c r="I32" s="14">
        <f t="shared" si="3"/>
        <v>1046734.59</v>
      </c>
      <c r="J32" s="15" t="str">
        <f t="shared" si="4"/>
        <v>W</v>
      </c>
      <c r="K32" s="15" t="s">
        <v>663</v>
      </c>
      <c r="L32" t="s">
        <v>693</v>
      </c>
    </row>
    <row r="33" spans="1:12" x14ac:dyDescent="0.25">
      <c r="A33" s="11" t="s">
        <v>494</v>
      </c>
      <c r="B33" s="13" t="s">
        <v>495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-39620.699999999997</v>
      </c>
      <c r="I33" s="14">
        <f t="shared" si="3"/>
        <v>-39620.699999999997</v>
      </c>
      <c r="J33" s="15" t="str">
        <f t="shared" si="4"/>
        <v>W</v>
      </c>
      <c r="K33" s="15" t="s">
        <v>663</v>
      </c>
    </row>
    <row r="34" spans="1:12" x14ac:dyDescent="0.25">
      <c r="A34" s="11" t="s">
        <v>504</v>
      </c>
      <c r="B34" s="13" t="s">
        <v>505</v>
      </c>
      <c r="C34" s="14">
        <v>3628587.96</v>
      </c>
      <c r="D34" s="14">
        <v>170311.19</v>
      </c>
      <c r="E34" s="14">
        <v>2184156.38</v>
      </c>
      <c r="F34" s="14">
        <v>0</v>
      </c>
      <c r="G34" s="14">
        <v>67915.59</v>
      </c>
      <c r="H34" s="14">
        <v>0</v>
      </c>
      <c r="I34" s="14">
        <f t="shared" si="3"/>
        <v>6050971.1199999992</v>
      </c>
      <c r="J34" s="15" t="str">
        <f t="shared" si="4"/>
        <v>W</v>
      </c>
      <c r="K34" s="15" t="s">
        <v>663</v>
      </c>
      <c r="L34" t="s">
        <v>693</v>
      </c>
    </row>
    <row r="35" spans="1:12" x14ac:dyDescent="0.25">
      <c r="A35" s="11" t="s">
        <v>552</v>
      </c>
      <c r="B35" s="13" t="s">
        <v>553</v>
      </c>
      <c r="C35" s="14">
        <v>0</v>
      </c>
      <c r="D35" s="14">
        <v>0</v>
      </c>
      <c r="E35" s="14">
        <v>0</v>
      </c>
      <c r="F35" s="14">
        <v>0</v>
      </c>
      <c r="G35" s="14">
        <v>23253.77</v>
      </c>
      <c r="H35" s="14">
        <v>-50000</v>
      </c>
      <c r="I35" s="14">
        <f t="shared" si="3"/>
        <v>-26746.23</v>
      </c>
      <c r="J35" s="15" t="str">
        <f t="shared" si="4"/>
        <v>W</v>
      </c>
      <c r="K35" s="15" t="s">
        <v>663</v>
      </c>
    </row>
    <row r="36" spans="1:12" x14ac:dyDescent="0.25">
      <c r="A36" s="11" t="s">
        <v>576</v>
      </c>
      <c r="B36" s="13" t="s">
        <v>577</v>
      </c>
      <c r="C36" s="14">
        <v>617658.07999999996</v>
      </c>
      <c r="D36" s="14">
        <v>179889.69</v>
      </c>
      <c r="E36" s="14">
        <v>302553.34000000003</v>
      </c>
      <c r="F36" s="14">
        <v>116945.43</v>
      </c>
      <c r="G36" s="14">
        <v>0</v>
      </c>
      <c r="H36" s="14">
        <v>0</v>
      </c>
      <c r="I36" s="14">
        <f t="shared" si="3"/>
        <v>1217046.54</v>
      </c>
      <c r="J36" s="15" t="str">
        <f t="shared" si="4"/>
        <v>W</v>
      </c>
      <c r="K36" s="15" t="s">
        <v>663</v>
      </c>
      <c r="L36" t="s">
        <v>693</v>
      </c>
    </row>
    <row r="37" spans="1:12" x14ac:dyDescent="0.25">
      <c r="A37" s="11" t="s">
        <v>582</v>
      </c>
      <c r="B37" s="13" t="s">
        <v>583</v>
      </c>
      <c r="C37" s="14">
        <v>373460.71</v>
      </c>
      <c r="D37" s="14">
        <v>250567.56</v>
      </c>
      <c r="E37" s="14">
        <v>0</v>
      </c>
      <c r="F37" s="14">
        <v>0</v>
      </c>
      <c r="G37" s="14">
        <v>0</v>
      </c>
      <c r="H37" s="14">
        <v>-205.78</v>
      </c>
      <c r="I37" s="14">
        <f t="shared" si="3"/>
        <v>623822.49</v>
      </c>
      <c r="J37" s="15" t="str">
        <f t="shared" si="4"/>
        <v>W</v>
      </c>
      <c r="K37" s="15" t="s">
        <v>663</v>
      </c>
      <c r="L37" t="s">
        <v>693</v>
      </c>
    </row>
    <row r="38" spans="1:12" x14ac:dyDescent="0.25">
      <c r="A38" s="11" t="s">
        <v>584</v>
      </c>
      <c r="B38" s="13" t="s">
        <v>585</v>
      </c>
      <c r="C38" s="14">
        <v>62016.27</v>
      </c>
      <c r="D38" s="14">
        <v>62216.5</v>
      </c>
      <c r="E38" s="14">
        <v>70125.070000000007</v>
      </c>
      <c r="F38" s="14">
        <v>66382.649999999994</v>
      </c>
      <c r="G38" s="14">
        <v>0</v>
      </c>
      <c r="H38" s="14">
        <v>-5437.93</v>
      </c>
      <c r="I38" s="14">
        <f t="shared" si="3"/>
        <v>255302.56</v>
      </c>
      <c r="J38" s="15" t="str">
        <f t="shared" si="4"/>
        <v>W</v>
      </c>
      <c r="K38" s="15" t="s">
        <v>663</v>
      </c>
      <c r="L38" t="s">
        <v>693</v>
      </c>
    </row>
    <row r="39" spans="1:12" x14ac:dyDescent="0.25">
      <c r="A39" s="11" t="s">
        <v>588</v>
      </c>
      <c r="B39" s="13" t="s">
        <v>589</v>
      </c>
      <c r="C39" s="14">
        <v>158765.13</v>
      </c>
      <c r="D39" s="14">
        <v>167671.82</v>
      </c>
      <c r="E39" s="14">
        <v>0</v>
      </c>
      <c r="F39" s="14">
        <v>0</v>
      </c>
      <c r="G39" s="14">
        <v>0</v>
      </c>
      <c r="H39" s="14">
        <v>-12500.36</v>
      </c>
      <c r="I39" s="14">
        <f t="shared" si="3"/>
        <v>313936.59000000003</v>
      </c>
      <c r="J39" s="15" t="str">
        <f t="shared" si="4"/>
        <v>W</v>
      </c>
      <c r="K39" s="15" t="s">
        <v>663</v>
      </c>
      <c r="L39" t="s">
        <v>693</v>
      </c>
    </row>
    <row r="40" spans="1:12" x14ac:dyDescent="0.25">
      <c r="A40" s="11" t="s">
        <v>596</v>
      </c>
      <c r="B40" s="13" t="s">
        <v>597</v>
      </c>
      <c r="C40" s="14">
        <v>1473401.1</v>
      </c>
      <c r="D40" s="14">
        <v>1487169.7</v>
      </c>
      <c r="E40" s="14">
        <v>389773.99</v>
      </c>
      <c r="F40" s="14">
        <v>158931.09</v>
      </c>
      <c r="G40" s="14">
        <v>0</v>
      </c>
      <c r="H40" s="14">
        <v>0</v>
      </c>
      <c r="I40" s="14">
        <f t="shared" si="3"/>
        <v>3509275.88</v>
      </c>
      <c r="J40" s="15" t="str">
        <f t="shared" si="4"/>
        <v>W</v>
      </c>
      <c r="K40" s="15" t="s">
        <v>663</v>
      </c>
      <c r="L40" t="s">
        <v>693</v>
      </c>
    </row>
    <row r="41" spans="1:12" x14ac:dyDescent="0.25">
      <c r="A41" s="11" t="s">
        <v>604</v>
      </c>
      <c r="B41" s="13" t="s">
        <v>605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-8199.36</v>
      </c>
      <c r="I41" s="14">
        <f t="shared" si="3"/>
        <v>-8199.36</v>
      </c>
      <c r="J41" s="15" t="str">
        <f t="shared" si="4"/>
        <v>W</v>
      </c>
      <c r="K41" s="15" t="s">
        <v>663</v>
      </c>
    </row>
    <row r="42" spans="1:12" x14ac:dyDescent="0.25">
      <c r="A42" s="11" t="s">
        <v>608</v>
      </c>
      <c r="B42" s="13" t="s">
        <v>609</v>
      </c>
      <c r="C42" s="14">
        <v>2035033.18</v>
      </c>
      <c r="D42" s="14">
        <v>1513700.28</v>
      </c>
      <c r="E42" s="14">
        <v>873473.78</v>
      </c>
      <c r="F42" s="14">
        <v>0</v>
      </c>
      <c r="G42" s="14">
        <v>0</v>
      </c>
      <c r="H42" s="14">
        <v>-6300</v>
      </c>
      <c r="I42" s="14">
        <f t="shared" si="3"/>
        <v>4415907.24</v>
      </c>
      <c r="J42" s="15" t="str">
        <f t="shared" si="4"/>
        <v>W</v>
      </c>
      <c r="K42" s="15" t="s">
        <v>663</v>
      </c>
      <c r="L42" t="s">
        <v>693</v>
      </c>
    </row>
    <row r="43" spans="1:12" x14ac:dyDescent="0.25">
      <c r="A43" s="11" t="s">
        <v>610</v>
      </c>
      <c r="B43" s="13" t="s">
        <v>611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-2291</v>
      </c>
      <c r="I43" s="14">
        <f t="shared" si="3"/>
        <v>-2291</v>
      </c>
      <c r="J43" s="15" t="str">
        <f t="shared" si="4"/>
        <v>W</v>
      </c>
      <c r="K43" s="15" t="s">
        <v>663</v>
      </c>
    </row>
    <row r="44" spans="1:12" x14ac:dyDescent="0.25">
      <c r="A44" s="11" t="s">
        <v>612</v>
      </c>
      <c r="B44" s="13" t="s">
        <v>613</v>
      </c>
      <c r="C44" s="14">
        <v>496443.08</v>
      </c>
      <c r="D44" s="14">
        <v>361559.83</v>
      </c>
      <c r="E44" s="14">
        <v>26871.7</v>
      </c>
      <c r="F44" s="14">
        <v>0</v>
      </c>
      <c r="G44" s="14">
        <v>0</v>
      </c>
      <c r="H44" s="14">
        <v>0</v>
      </c>
      <c r="I44" s="14">
        <f t="shared" si="3"/>
        <v>884874.61</v>
      </c>
      <c r="J44" s="15" t="str">
        <f t="shared" si="4"/>
        <v>W</v>
      </c>
      <c r="K44" s="15" t="s">
        <v>663</v>
      </c>
      <c r="L44" t="s">
        <v>693</v>
      </c>
    </row>
    <row r="45" spans="1:12" x14ac:dyDescent="0.25">
      <c r="A45" s="11" t="s">
        <v>620</v>
      </c>
      <c r="B45" s="13" t="s">
        <v>621</v>
      </c>
      <c r="C45" s="14">
        <v>162424.89000000001</v>
      </c>
      <c r="D45" s="14">
        <v>218814.51</v>
      </c>
      <c r="E45" s="14">
        <v>197879.51</v>
      </c>
      <c r="F45" s="14">
        <v>0</v>
      </c>
      <c r="G45" s="14">
        <v>0</v>
      </c>
      <c r="H45" s="14">
        <v>-10643.37</v>
      </c>
      <c r="I45" s="14">
        <f t="shared" si="3"/>
        <v>568475.54</v>
      </c>
      <c r="J45" s="15" t="str">
        <f t="shared" si="4"/>
        <v>W</v>
      </c>
      <c r="K45" s="15" t="s">
        <v>663</v>
      </c>
      <c r="L45" t="s">
        <v>693</v>
      </c>
    </row>
    <row r="46" spans="1:12" x14ac:dyDescent="0.25">
      <c r="A46" s="11" t="s">
        <v>622</v>
      </c>
      <c r="B46" s="13" t="s">
        <v>623</v>
      </c>
      <c r="C46" s="14">
        <v>123676.41</v>
      </c>
      <c r="D46" s="14">
        <v>89508.72</v>
      </c>
      <c r="E46" s="14">
        <v>107728.99</v>
      </c>
      <c r="F46" s="14">
        <v>0</v>
      </c>
      <c r="G46" s="14">
        <v>0</v>
      </c>
      <c r="H46" s="14">
        <v>0</v>
      </c>
      <c r="I46" s="14">
        <f t="shared" si="3"/>
        <v>320914.12</v>
      </c>
      <c r="J46" s="15" t="str">
        <f t="shared" si="4"/>
        <v>W</v>
      </c>
      <c r="K46" s="15" t="s">
        <v>663</v>
      </c>
      <c r="L46" t="s">
        <v>693</v>
      </c>
    </row>
    <row r="47" spans="1:12" x14ac:dyDescent="0.25">
      <c r="A47" s="11" t="s">
        <v>626</v>
      </c>
      <c r="B47" s="13" t="s">
        <v>627</v>
      </c>
      <c r="C47" s="14">
        <v>0</v>
      </c>
      <c r="D47" s="14">
        <v>25676.3</v>
      </c>
      <c r="E47" s="14">
        <v>0</v>
      </c>
      <c r="F47" s="14">
        <v>0</v>
      </c>
      <c r="G47" s="14">
        <v>0</v>
      </c>
      <c r="H47" s="14">
        <v>-3528.05</v>
      </c>
      <c r="I47" s="14">
        <f t="shared" si="3"/>
        <v>22148.25</v>
      </c>
      <c r="J47" s="15" t="str">
        <f t="shared" si="4"/>
        <v>W</v>
      </c>
      <c r="K47" s="15" t="s">
        <v>663</v>
      </c>
      <c r="L47" t="s">
        <v>693</v>
      </c>
    </row>
    <row r="48" spans="1:12" x14ac:dyDescent="0.25">
      <c r="A48" s="11" t="s">
        <v>630</v>
      </c>
      <c r="B48" s="13" t="s">
        <v>631</v>
      </c>
      <c r="C48" s="14">
        <v>9682.76</v>
      </c>
      <c r="D48" s="14">
        <v>0</v>
      </c>
      <c r="E48" s="14">
        <v>0</v>
      </c>
      <c r="F48" s="14">
        <v>0</v>
      </c>
      <c r="G48" s="14">
        <v>0</v>
      </c>
      <c r="H48" s="14">
        <v>-304.92</v>
      </c>
      <c r="I48" s="14">
        <f t="shared" si="3"/>
        <v>9377.84</v>
      </c>
      <c r="J48" s="15" t="str">
        <f t="shared" si="4"/>
        <v>W</v>
      </c>
      <c r="K48" s="15" t="s">
        <v>663</v>
      </c>
      <c r="L48" t="s">
        <v>693</v>
      </c>
    </row>
    <row r="49" spans="1:12" x14ac:dyDescent="0.25">
      <c r="A49" s="11" t="s">
        <v>632</v>
      </c>
      <c r="B49" s="13" t="s">
        <v>633</v>
      </c>
      <c r="C49" s="14">
        <v>37858.68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f t="shared" si="3"/>
        <v>37858.68</v>
      </c>
      <c r="J49" s="15" t="str">
        <f t="shared" si="4"/>
        <v>W</v>
      </c>
      <c r="K49" s="15" t="s">
        <v>663</v>
      </c>
      <c r="L49" t="s">
        <v>693</v>
      </c>
    </row>
    <row r="50" spans="1:12" ht="15.75" hidden="1" thickBot="1" x14ac:dyDescent="0.3">
      <c r="A50" s="17"/>
      <c r="B50" s="18" t="s">
        <v>673</v>
      </c>
      <c r="C50" s="19">
        <f>SUM(C16:C49)</f>
        <v>16856936.100000001</v>
      </c>
      <c r="D50" s="19">
        <f t="shared" ref="D50:I50" si="5">SUM(D16:D49)</f>
        <v>9192440.0600000024</v>
      </c>
      <c r="E50" s="19">
        <f t="shared" si="5"/>
        <v>6107811.040000001</v>
      </c>
      <c r="F50" s="19">
        <f t="shared" si="5"/>
        <v>1293435.8800000001</v>
      </c>
      <c r="G50" s="19">
        <f t="shared" si="5"/>
        <v>160252.18999999997</v>
      </c>
      <c r="H50" s="19">
        <f t="shared" si="5"/>
        <v>-199031.84</v>
      </c>
      <c r="I50" s="19">
        <f t="shared" si="5"/>
        <v>33411843.429999992</v>
      </c>
      <c r="J50" s="30"/>
      <c r="K50" s="31"/>
    </row>
    <row r="51" spans="1:12" x14ac:dyDescent="0.25">
      <c r="A51" s="11" t="s">
        <v>115</v>
      </c>
      <c r="B51" s="13" t="s">
        <v>116</v>
      </c>
      <c r="C51" s="14">
        <v>389608.62</v>
      </c>
      <c r="D51" s="14">
        <v>76309.41</v>
      </c>
      <c r="E51" s="14">
        <v>427595.32</v>
      </c>
      <c r="F51" s="14">
        <v>3710825.22</v>
      </c>
      <c r="G51" s="14">
        <v>0</v>
      </c>
      <c r="H51" s="14">
        <v>-1892356.4</v>
      </c>
      <c r="I51" s="14">
        <f>SUM(C51:H51)</f>
        <v>2711982.1700000004</v>
      </c>
      <c r="J51" s="15" t="str">
        <f>MID(A51,2,1)</f>
        <v>W</v>
      </c>
      <c r="K51" s="15" t="s">
        <v>667</v>
      </c>
    </row>
    <row r="52" spans="1:12" ht="15.75" hidden="1" thickBot="1" x14ac:dyDescent="0.3">
      <c r="A52" s="17"/>
      <c r="B52" s="18" t="s">
        <v>667</v>
      </c>
      <c r="C52" s="19">
        <f>SUM(C51)</f>
        <v>389608.62</v>
      </c>
      <c r="D52" s="19">
        <f t="shared" ref="D52:I52" si="6">SUM(D51)</f>
        <v>76309.41</v>
      </c>
      <c r="E52" s="19">
        <f t="shared" si="6"/>
        <v>427595.32</v>
      </c>
      <c r="F52" s="19">
        <f t="shared" si="6"/>
        <v>3710825.22</v>
      </c>
      <c r="G52" s="19">
        <f t="shared" si="6"/>
        <v>0</v>
      </c>
      <c r="H52" s="19">
        <f t="shared" si="6"/>
        <v>-1892356.4</v>
      </c>
      <c r="I52" s="19">
        <f t="shared" si="6"/>
        <v>2711982.1700000004</v>
      </c>
      <c r="J52" s="30"/>
      <c r="K52" s="31"/>
    </row>
    <row r="53" spans="1:12" hidden="1" x14ac:dyDescent="0.25">
      <c r="A53" s="11" t="s">
        <v>414</v>
      </c>
      <c r="B53" s="13" t="s">
        <v>415</v>
      </c>
      <c r="C53" s="14">
        <v>37760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f t="shared" ref="I53:I70" si="7">SUM(C53:H53)</f>
        <v>37760</v>
      </c>
      <c r="J53" s="15" t="str">
        <f t="shared" ref="J53:J70" si="8">MID(A53,2,1)</f>
        <v>W</v>
      </c>
      <c r="K53" s="15" t="s">
        <v>664</v>
      </c>
    </row>
    <row r="54" spans="1:12" hidden="1" x14ac:dyDescent="0.25">
      <c r="A54" s="11" t="s">
        <v>436</v>
      </c>
      <c r="B54" s="13" t="s">
        <v>437</v>
      </c>
      <c r="C54" s="14">
        <v>194228</v>
      </c>
      <c r="D54" s="14">
        <v>87792</v>
      </c>
      <c r="E54" s="14">
        <v>326742</v>
      </c>
      <c r="F54" s="14">
        <v>0</v>
      </c>
      <c r="G54" s="14">
        <v>222557</v>
      </c>
      <c r="H54" s="14">
        <v>-10563</v>
      </c>
      <c r="I54" s="14">
        <f t="shared" si="7"/>
        <v>820756</v>
      </c>
      <c r="J54" s="15" t="str">
        <f t="shared" si="8"/>
        <v>W</v>
      </c>
      <c r="K54" s="15" t="s">
        <v>664</v>
      </c>
    </row>
    <row r="55" spans="1:12" hidden="1" x14ac:dyDescent="0.25">
      <c r="A55" s="11" t="s">
        <v>438</v>
      </c>
      <c r="B55" s="13" t="s">
        <v>439</v>
      </c>
      <c r="C55" s="14">
        <v>0</v>
      </c>
      <c r="D55" s="14">
        <v>0</v>
      </c>
      <c r="E55" s="14">
        <v>0</v>
      </c>
      <c r="F55" s="14">
        <v>0</v>
      </c>
      <c r="G55" s="14">
        <v>2129</v>
      </c>
      <c r="H55" s="14">
        <v>0</v>
      </c>
      <c r="I55" s="14">
        <f t="shared" si="7"/>
        <v>2129</v>
      </c>
      <c r="J55" s="15" t="str">
        <f t="shared" si="8"/>
        <v>W</v>
      </c>
      <c r="K55" s="15" t="s">
        <v>664</v>
      </c>
    </row>
    <row r="56" spans="1:12" hidden="1" x14ac:dyDescent="0.25">
      <c r="A56" s="11" t="s">
        <v>440</v>
      </c>
      <c r="B56" s="13" t="s">
        <v>441</v>
      </c>
      <c r="C56" s="14">
        <v>2433098.79</v>
      </c>
      <c r="D56" s="14">
        <v>1741191.21</v>
      </c>
      <c r="E56" s="14">
        <v>16201.92</v>
      </c>
      <c r="F56" s="14">
        <v>227.74</v>
      </c>
      <c r="G56" s="14">
        <v>103775.08</v>
      </c>
      <c r="H56" s="14">
        <v>-34466.92</v>
      </c>
      <c r="I56" s="14">
        <f t="shared" si="7"/>
        <v>4260027.82</v>
      </c>
      <c r="J56" s="15" t="str">
        <f t="shared" si="8"/>
        <v>W</v>
      </c>
      <c r="K56" s="15" t="s">
        <v>664</v>
      </c>
    </row>
    <row r="57" spans="1:12" hidden="1" x14ac:dyDescent="0.25">
      <c r="A57" s="11" t="s">
        <v>484</v>
      </c>
      <c r="B57" s="13" t="s">
        <v>485</v>
      </c>
      <c r="C57" s="14">
        <v>0</v>
      </c>
      <c r="D57" s="14">
        <v>116820</v>
      </c>
      <c r="E57" s="14">
        <v>0</v>
      </c>
      <c r="F57" s="14">
        <v>0</v>
      </c>
      <c r="G57" s="14">
        <v>428327.22</v>
      </c>
      <c r="H57" s="14">
        <v>-19550</v>
      </c>
      <c r="I57" s="14">
        <f t="shared" si="7"/>
        <v>525597.22</v>
      </c>
      <c r="J57" s="15" t="str">
        <f t="shared" si="8"/>
        <v>W</v>
      </c>
      <c r="K57" s="15" t="s">
        <v>664</v>
      </c>
    </row>
    <row r="58" spans="1:12" hidden="1" x14ac:dyDescent="0.25">
      <c r="A58" s="11" t="s">
        <v>496</v>
      </c>
      <c r="B58" s="13" t="s">
        <v>497</v>
      </c>
      <c r="C58" s="14">
        <v>0</v>
      </c>
      <c r="D58" s="14">
        <v>0</v>
      </c>
      <c r="E58" s="14">
        <v>29795</v>
      </c>
      <c r="F58" s="14">
        <v>0</v>
      </c>
      <c r="G58" s="14">
        <v>0</v>
      </c>
      <c r="H58" s="14">
        <v>0</v>
      </c>
      <c r="I58" s="14">
        <f t="shared" si="7"/>
        <v>29795</v>
      </c>
      <c r="J58" s="15" t="str">
        <f t="shared" si="8"/>
        <v>W</v>
      </c>
      <c r="K58" s="15" t="s">
        <v>664</v>
      </c>
    </row>
    <row r="59" spans="1:12" hidden="1" x14ac:dyDescent="0.25">
      <c r="A59" s="11" t="s">
        <v>500</v>
      </c>
      <c r="B59" s="13" t="s">
        <v>501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-55000</v>
      </c>
      <c r="I59" s="14">
        <f t="shared" si="7"/>
        <v>-55000</v>
      </c>
      <c r="J59" s="15" t="str">
        <f t="shared" si="8"/>
        <v>W</v>
      </c>
      <c r="K59" s="15" t="s">
        <v>664</v>
      </c>
    </row>
    <row r="60" spans="1:12" hidden="1" x14ac:dyDescent="0.25">
      <c r="A60" s="11" t="s">
        <v>562</v>
      </c>
      <c r="B60" s="13" t="s">
        <v>563</v>
      </c>
      <c r="C60" s="14">
        <v>1862219.05</v>
      </c>
      <c r="D60" s="14">
        <v>2011206.57</v>
      </c>
      <c r="E60" s="14">
        <v>2235244.7999999998</v>
      </c>
      <c r="F60" s="14">
        <v>3488355.46</v>
      </c>
      <c r="G60" s="14">
        <v>43064.24</v>
      </c>
      <c r="H60" s="14">
        <v>-443220.44</v>
      </c>
      <c r="I60" s="14">
        <f t="shared" si="7"/>
        <v>9196869.6799999997</v>
      </c>
      <c r="J60" s="15" t="str">
        <f t="shared" si="8"/>
        <v>W</v>
      </c>
      <c r="K60" s="15" t="s">
        <v>664</v>
      </c>
    </row>
    <row r="61" spans="1:12" hidden="1" x14ac:dyDescent="0.25">
      <c r="A61" s="11" t="s">
        <v>570</v>
      </c>
      <c r="B61" s="13" t="s">
        <v>571</v>
      </c>
      <c r="C61" s="14">
        <v>199864.79</v>
      </c>
      <c r="D61" s="14">
        <v>199864.79</v>
      </c>
      <c r="E61" s="14">
        <v>0</v>
      </c>
      <c r="F61" s="14">
        <v>0</v>
      </c>
      <c r="G61" s="14">
        <v>0</v>
      </c>
      <c r="H61" s="14">
        <v>0</v>
      </c>
      <c r="I61" s="14">
        <f t="shared" si="7"/>
        <v>399729.58</v>
      </c>
      <c r="J61" s="15" t="str">
        <f t="shared" si="8"/>
        <v>W</v>
      </c>
      <c r="K61" s="15" t="s">
        <v>664</v>
      </c>
    </row>
    <row r="62" spans="1:12" hidden="1" x14ac:dyDescent="0.25">
      <c r="A62" s="11" t="s">
        <v>580</v>
      </c>
      <c r="B62" s="13" t="s">
        <v>581</v>
      </c>
      <c r="C62" s="14">
        <v>1598918.34</v>
      </c>
      <c r="D62" s="14">
        <v>2597792.91</v>
      </c>
      <c r="E62" s="14">
        <v>1597720</v>
      </c>
      <c r="F62" s="14">
        <v>0</v>
      </c>
      <c r="G62" s="14">
        <v>0</v>
      </c>
      <c r="H62" s="14">
        <v>0</v>
      </c>
      <c r="I62" s="14">
        <f t="shared" si="7"/>
        <v>5794431.25</v>
      </c>
      <c r="J62" s="15" t="str">
        <f t="shared" si="8"/>
        <v>W</v>
      </c>
      <c r="K62" s="15" t="s">
        <v>664</v>
      </c>
    </row>
    <row r="63" spans="1:12" hidden="1" x14ac:dyDescent="0.25">
      <c r="A63" s="11" t="s">
        <v>592</v>
      </c>
      <c r="B63" s="13" t="s">
        <v>593</v>
      </c>
      <c r="C63" s="14">
        <v>47200</v>
      </c>
      <c r="D63" s="14">
        <v>94400</v>
      </c>
      <c r="E63" s="14">
        <v>44840</v>
      </c>
      <c r="F63" s="14">
        <v>70800</v>
      </c>
      <c r="G63" s="14">
        <v>0</v>
      </c>
      <c r="H63" s="14">
        <v>-104973</v>
      </c>
      <c r="I63" s="14">
        <f t="shared" si="7"/>
        <v>152267</v>
      </c>
      <c r="J63" s="15" t="str">
        <f t="shared" si="8"/>
        <v>W</v>
      </c>
      <c r="K63" s="15" t="s">
        <v>664</v>
      </c>
    </row>
    <row r="64" spans="1:12" hidden="1" x14ac:dyDescent="0.25">
      <c r="A64" s="11" t="s">
        <v>594</v>
      </c>
      <c r="B64" s="13" t="s">
        <v>595</v>
      </c>
      <c r="C64" s="14">
        <v>0</v>
      </c>
      <c r="D64" s="14">
        <v>0</v>
      </c>
      <c r="E64" s="14">
        <v>13452</v>
      </c>
      <c r="F64" s="14">
        <v>5380.8</v>
      </c>
      <c r="G64" s="14">
        <v>0</v>
      </c>
      <c r="H64" s="14">
        <v>-13275.8</v>
      </c>
      <c r="I64" s="14">
        <f t="shared" si="7"/>
        <v>5557</v>
      </c>
      <c r="J64" s="15" t="str">
        <f t="shared" si="8"/>
        <v>W</v>
      </c>
      <c r="K64" s="15" t="s">
        <v>664</v>
      </c>
    </row>
    <row r="65" spans="1:11" hidden="1" x14ac:dyDescent="0.25">
      <c r="A65" s="11" t="s">
        <v>602</v>
      </c>
      <c r="B65" s="13" t="s">
        <v>603</v>
      </c>
      <c r="C65" s="14">
        <v>77880</v>
      </c>
      <c r="D65" s="14">
        <v>194700</v>
      </c>
      <c r="E65" s="14">
        <v>0</v>
      </c>
      <c r="F65" s="14">
        <v>77880</v>
      </c>
      <c r="G65" s="14">
        <v>0</v>
      </c>
      <c r="H65" s="14">
        <v>0</v>
      </c>
      <c r="I65" s="14">
        <f t="shared" si="7"/>
        <v>350460</v>
      </c>
      <c r="J65" s="15" t="str">
        <f t="shared" si="8"/>
        <v>W</v>
      </c>
      <c r="K65" s="15" t="s">
        <v>664</v>
      </c>
    </row>
    <row r="66" spans="1:11" hidden="1" x14ac:dyDescent="0.25">
      <c r="A66" s="11" t="s">
        <v>606</v>
      </c>
      <c r="B66" s="13" t="s">
        <v>607</v>
      </c>
      <c r="C66" s="14">
        <v>0</v>
      </c>
      <c r="D66" s="14">
        <v>0</v>
      </c>
      <c r="E66" s="14">
        <v>79060</v>
      </c>
      <c r="F66" s="14">
        <v>0</v>
      </c>
      <c r="G66" s="14">
        <v>0</v>
      </c>
      <c r="H66" s="14">
        <v>0</v>
      </c>
      <c r="I66" s="14">
        <f t="shared" si="7"/>
        <v>79060</v>
      </c>
      <c r="J66" s="15" t="str">
        <f t="shared" si="8"/>
        <v>W</v>
      </c>
      <c r="K66" s="15" t="s">
        <v>664</v>
      </c>
    </row>
    <row r="67" spans="1:11" hidden="1" x14ac:dyDescent="0.25">
      <c r="A67" s="11" t="s">
        <v>614</v>
      </c>
      <c r="B67" s="13" t="s">
        <v>615</v>
      </c>
      <c r="C67" s="14">
        <v>245760</v>
      </c>
      <c r="D67" s="14">
        <v>409600</v>
      </c>
      <c r="E67" s="14">
        <v>0</v>
      </c>
      <c r="F67" s="14">
        <v>0</v>
      </c>
      <c r="G67" s="14">
        <v>0</v>
      </c>
      <c r="H67" s="14">
        <v>0</v>
      </c>
      <c r="I67" s="14">
        <f t="shared" si="7"/>
        <v>655360</v>
      </c>
      <c r="J67" s="15" t="str">
        <f t="shared" si="8"/>
        <v>W</v>
      </c>
      <c r="K67" s="15" t="s">
        <v>664</v>
      </c>
    </row>
    <row r="68" spans="1:11" hidden="1" x14ac:dyDescent="0.25">
      <c r="A68" s="11" t="s">
        <v>616</v>
      </c>
      <c r="B68" s="13" t="s">
        <v>617</v>
      </c>
      <c r="C68" s="14">
        <v>194464</v>
      </c>
      <c r="D68" s="14">
        <v>60038.400000000001</v>
      </c>
      <c r="E68" s="14">
        <v>12390.8</v>
      </c>
      <c r="F68" s="14">
        <v>0</v>
      </c>
      <c r="G68" s="14">
        <v>0</v>
      </c>
      <c r="H68" s="14">
        <v>0</v>
      </c>
      <c r="I68" s="14">
        <f t="shared" si="7"/>
        <v>266893.2</v>
      </c>
      <c r="J68" s="15" t="str">
        <f t="shared" si="8"/>
        <v>W</v>
      </c>
      <c r="K68" s="15" t="s">
        <v>664</v>
      </c>
    </row>
    <row r="69" spans="1:11" hidden="1" x14ac:dyDescent="0.25">
      <c r="A69" s="11" t="s">
        <v>624</v>
      </c>
      <c r="B69" s="13" t="s">
        <v>625</v>
      </c>
      <c r="C69" s="14">
        <v>56050</v>
      </c>
      <c r="D69" s="14">
        <v>56050</v>
      </c>
      <c r="E69" s="14">
        <v>56050</v>
      </c>
      <c r="F69" s="14">
        <v>0</v>
      </c>
      <c r="G69" s="14">
        <v>0</v>
      </c>
      <c r="H69" s="14">
        <v>0</v>
      </c>
      <c r="I69" s="14">
        <f t="shared" si="7"/>
        <v>168150</v>
      </c>
      <c r="J69" s="15" t="str">
        <f t="shared" si="8"/>
        <v>W</v>
      </c>
      <c r="K69" s="15" t="s">
        <v>664</v>
      </c>
    </row>
    <row r="70" spans="1:11" hidden="1" x14ac:dyDescent="0.25">
      <c r="A70" s="11" t="s">
        <v>628</v>
      </c>
      <c r="B70" s="13" t="s">
        <v>629</v>
      </c>
      <c r="C70" s="14">
        <v>2340717</v>
      </c>
      <c r="D70" s="14">
        <v>3201350.74</v>
      </c>
      <c r="E70" s="14">
        <v>3425463.19</v>
      </c>
      <c r="F70" s="14">
        <v>1226116.3899999999</v>
      </c>
      <c r="G70" s="14">
        <v>2590431.06</v>
      </c>
      <c r="H70" s="14">
        <v>-21112.75</v>
      </c>
      <c r="I70" s="14">
        <f t="shared" si="7"/>
        <v>12762965.630000001</v>
      </c>
      <c r="J70" s="15" t="str">
        <f t="shared" si="8"/>
        <v>W</v>
      </c>
      <c r="K70" s="15" t="s">
        <v>664</v>
      </c>
    </row>
    <row r="71" spans="1:11" ht="15.75" hidden="1" thickBot="1" x14ac:dyDescent="0.3">
      <c r="A71" s="17"/>
      <c r="B71" s="18" t="s">
        <v>664</v>
      </c>
      <c r="C71" s="19">
        <f>SUM(C53:C70)</f>
        <v>9288159.9699999988</v>
      </c>
      <c r="D71" s="19">
        <f t="shared" ref="D71:I71" si="9">SUM(D53:D70)</f>
        <v>10770806.620000001</v>
      </c>
      <c r="E71" s="19">
        <f t="shared" si="9"/>
        <v>7836959.709999999</v>
      </c>
      <c r="F71" s="19">
        <f t="shared" si="9"/>
        <v>4868760.3899999997</v>
      </c>
      <c r="G71" s="19">
        <f t="shared" si="9"/>
        <v>3390283.6</v>
      </c>
      <c r="H71" s="19">
        <f t="shared" si="9"/>
        <v>-702161.91</v>
      </c>
      <c r="I71" s="19">
        <f t="shared" si="9"/>
        <v>35452808.379999995</v>
      </c>
      <c r="J71" s="30"/>
      <c r="K71" s="31"/>
    </row>
    <row r="72" spans="1:11" hidden="1" x14ac:dyDescent="0.25">
      <c r="A72" s="11" t="s">
        <v>117</v>
      </c>
      <c r="B72" s="13" t="s">
        <v>118</v>
      </c>
      <c r="C72" s="14">
        <v>835195.2</v>
      </c>
      <c r="D72" s="14">
        <v>0</v>
      </c>
      <c r="E72" s="14">
        <v>187040</v>
      </c>
      <c r="F72" s="14">
        <v>11727.74</v>
      </c>
      <c r="G72" s="14">
        <v>1369317.6</v>
      </c>
      <c r="H72" s="14">
        <v>-16678.98</v>
      </c>
      <c r="I72" s="14">
        <f>SUM(C72:H72)</f>
        <v>2386601.56</v>
      </c>
      <c r="J72" s="15" t="str">
        <f>MID(A72,2,1)</f>
        <v>W</v>
      </c>
      <c r="K72" s="15" t="s">
        <v>659</v>
      </c>
    </row>
    <row r="73" spans="1:11" hidden="1" x14ac:dyDescent="0.25">
      <c r="A73" s="11" t="s">
        <v>119</v>
      </c>
      <c r="B73" s="13" t="s">
        <v>120</v>
      </c>
      <c r="C73" s="14">
        <v>173376</v>
      </c>
      <c r="D73" s="14">
        <v>0</v>
      </c>
      <c r="E73" s="14">
        <v>163520</v>
      </c>
      <c r="F73" s="14">
        <v>0</v>
      </c>
      <c r="G73" s="14">
        <v>0</v>
      </c>
      <c r="H73" s="14">
        <v>0</v>
      </c>
      <c r="I73" s="14">
        <f>SUM(C73:H73)</f>
        <v>336896</v>
      </c>
      <c r="J73" s="15" t="str">
        <f>MID(A73,2,1)</f>
        <v>W</v>
      </c>
      <c r="K73" s="15" t="s">
        <v>659</v>
      </c>
    </row>
    <row r="74" spans="1:11" hidden="1" x14ac:dyDescent="0.25">
      <c r="A74" s="11" t="s">
        <v>129</v>
      </c>
      <c r="B74" s="13" t="s">
        <v>130</v>
      </c>
      <c r="C74" s="14">
        <v>0</v>
      </c>
      <c r="D74" s="14">
        <v>0</v>
      </c>
      <c r="E74" s="14">
        <v>0</v>
      </c>
      <c r="F74" s="14">
        <v>997631.21</v>
      </c>
      <c r="G74" s="14">
        <v>77138.63</v>
      </c>
      <c r="H74" s="14">
        <v>-26946.01</v>
      </c>
      <c r="I74" s="14">
        <f>SUM(C74:H74)</f>
        <v>1047823.8299999998</v>
      </c>
      <c r="J74" s="15" t="str">
        <f>MID(A74,2,1)</f>
        <v>W</v>
      </c>
      <c r="K74" s="15" t="s">
        <v>659</v>
      </c>
    </row>
    <row r="75" spans="1:11" hidden="1" x14ac:dyDescent="0.25">
      <c r="A75" s="11" t="s">
        <v>131</v>
      </c>
      <c r="B75" s="13" t="s">
        <v>132</v>
      </c>
      <c r="C75" s="14">
        <v>0</v>
      </c>
      <c r="D75" s="14">
        <v>972384</v>
      </c>
      <c r="E75" s="14">
        <v>1670391.26</v>
      </c>
      <c r="F75" s="14">
        <v>0</v>
      </c>
      <c r="G75" s="14">
        <v>241336.25</v>
      </c>
      <c r="H75" s="14">
        <v>-18390.400000000001</v>
      </c>
      <c r="I75" s="14">
        <f>SUM(C75:H75)</f>
        <v>2865721.11</v>
      </c>
      <c r="J75" s="15" t="str">
        <f>MID(A75,2,1)</f>
        <v>W</v>
      </c>
      <c r="K75" s="15" t="s">
        <v>659</v>
      </c>
    </row>
    <row r="76" spans="1:11" hidden="1" x14ac:dyDescent="0.25">
      <c r="A76" s="11" t="s">
        <v>133</v>
      </c>
      <c r="B76" s="13" t="s">
        <v>134</v>
      </c>
      <c r="C76" s="14">
        <v>0</v>
      </c>
      <c r="D76" s="14">
        <v>0</v>
      </c>
      <c r="E76" s="14">
        <v>0</v>
      </c>
      <c r="F76" s="14">
        <v>0</v>
      </c>
      <c r="G76" s="14">
        <v>501356.85</v>
      </c>
      <c r="H76" s="14">
        <v>0</v>
      </c>
      <c r="I76" s="14">
        <f>SUM(C76:H76)</f>
        <v>501356.85</v>
      </c>
      <c r="J76" s="15" t="str">
        <f>MID(A76,2,1)</f>
        <v>W</v>
      </c>
      <c r="K76" s="15" t="s">
        <v>659</v>
      </c>
    </row>
    <row r="77" spans="1:11" ht="15.75" hidden="1" thickBot="1" x14ac:dyDescent="0.3">
      <c r="A77" s="17"/>
      <c r="B77" s="18" t="s">
        <v>659</v>
      </c>
      <c r="C77" s="19">
        <f>SUM(C72:C76)</f>
        <v>1008571.2</v>
      </c>
      <c r="D77" s="19">
        <f t="shared" ref="D77:I77" si="10">SUM(D72:D76)</f>
        <v>972384</v>
      </c>
      <c r="E77" s="19">
        <f t="shared" si="10"/>
        <v>2020951.26</v>
      </c>
      <c r="F77" s="19">
        <f t="shared" si="10"/>
        <v>1009358.95</v>
      </c>
      <c r="G77" s="19">
        <f t="shared" si="10"/>
        <v>2189149.33</v>
      </c>
      <c r="H77" s="19">
        <f t="shared" si="10"/>
        <v>-62015.39</v>
      </c>
      <c r="I77" s="19">
        <f t="shared" si="10"/>
        <v>7138399.3499999996</v>
      </c>
      <c r="J77" s="30"/>
      <c r="K77" s="31"/>
    </row>
    <row r="78" spans="1:11" hidden="1" x14ac:dyDescent="0.25">
      <c r="A78" s="11" t="s">
        <v>442</v>
      </c>
      <c r="B78" s="13" t="s">
        <v>443</v>
      </c>
      <c r="C78" s="14">
        <v>0</v>
      </c>
      <c r="D78" s="14">
        <v>0</v>
      </c>
      <c r="E78" s="14">
        <v>0</v>
      </c>
      <c r="F78" s="14">
        <v>69386.070000000007</v>
      </c>
      <c r="G78" s="14">
        <v>62833.24</v>
      </c>
      <c r="H78" s="14">
        <v>-56676.13</v>
      </c>
      <c r="I78" s="14">
        <f t="shared" ref="I78:I109" si="11">SUM(C78:H78)</f>
        <v>75543.179999999993</v>
      </c>
      <c r="J78" s="15" t="str">
        <f t="shared" ref="J78:J109" si="12">MID(A78,2,1)</f>
        <v>W</v>
      </c>
      <c r="K78" s="15" t="s">
        <v>660</v>
      </c>
    </row>
    <row r="79" spans="1:11" hidden="1" x14ac:dyDescent="0.25">
      <c r="A79" s="11" t="s">
        <v>446</v>
      </c>
      <c r="B79" s="13" t="s">
        <v>447</v>
      </c>
      <c r="C79" s="14">
        <v>0</v>
      </c>
      <c r="D79" s="14">
        <v>0</v>
      </c>
      <c r="E79" s="14">
        <v>0</v>
      </c>
      <c r="F79" s="14">
        <v>0</v>
      </c>
      <c r="G79" s="14">
        <v>96980.95</v>
      </c>
      <c r="H79" s="14">
        <v>0</v>
      </c>
      <c r="I79" s="14">
        <f t="shared" si="11"/>
        <v>96980.95</v>
      </c>
      <c r="J79" s="15" t="str">
        <f t="shared" si="12"/>
        <v>W</v>
      </c>
      <c r="K79" s="15" t="s">
        <v>660</v>
      </c>
    </row>
    <row r="80" spans="1:11" hidden="1" x14ac:dyDescent="0.25">
      <c r="A80" s="11" t="s">
        <v>448</v>
      </c>
      <c r="B80" s="13" t="s">
        <v>449</v>
      </c>
      <c r="C80" s="14">
        <v>0</v>
      </c>
      <c r="D80" s="14">
        <v>0</v>
      </c>
      <c r="E80" s="14">
        <v>0</v>
      </c>
      <c r="F80" s="14">
        <v>6202.74</v>
      </c>
      <c r="G80" s="14">
        <v>28450.2</v>
      </c>
      <c r="H80" s="14">
        <v>0</v>
      </c>
      <c r="I80" s="14">
        <f t="shared" si="11"/>
        <v>34652.94</v>
      </c>
      <c r="J80" s="15" t="str">
        <f t="shared" si="12"/>
        <v>W</v>
      </c>
      <c r="K80" s="15" t="s">
        <v>660</v>
      </c>
    </row>
    <row r="81" spans="1:11" hidden="1" x14ac:dyDescent="0.25">
      <c r="A81" s="11" t="s">
        <v>450</v>
      </c>
      <c r="B81" s="13" t="s">
        <v>451</v>
      </c>
      <c r="C81" s="14">
        <v>0</v>
      </c>
      <c r="D81" s="14">
        <v>0</v>
      </c>
      <c r="E81" s="14">
        <v>0</v>
      </c>
      <c r="F81" s="14">
        <v>0</v>
      </c>
      <c r="G81" s="14">
        <v>8175.93</v>
      </c>
      <c r="H81" s="14">
        <v>0</v>
      </c>
      <c r="I81" s="14">
        <f t="shared" si="11"/>
        <v>8175.93</v>
      </c>
      <c r="J81" s="15" t="str">
        <f t="shared" si="12"/>
        <v>W</v>
      </c>
      <c r="K81" s="15" t="s">
        <v>660</v>
      </c>
    </row>
    <row r="82" spans="1:11" hidden="1" x14ac:dyDescent="0.25">
      <c r="A82" s="11" t="s">
        <v>452</v>
      </c>
      <c r="B82" s="13" t="s">
        <v>453</v>
      </c>
      <c r="C82" s="14">
        <v>40207.33</v>
      </c>
      <c r="D82" s="14">
        <v>0</v>
      </c>
      <c r="E82" s="14">
        <v>42767.87</v>
      </c>
      <c r="F82" s="14">
        <v>0</v>
      </c>
      <c r="G82" s="14">
        <v>256233.04</v>
      </c>
      <c r="H82" s="14">
        <v>0</v>
      </c>
      <c r="I82" s="14">
        <f t="shared" si="11"/>
        <v>339208.24</v>
      </c>
      <c r="J82" s="15" t="str">
        <f t="shared" si="12"/>
        <v>W</v>
      </c>
      <c r="K82" s="15" t="s">
        <v>660</v>
      </c>
    </row>
    <row r="83" spans="1:11" hidden="1" x14ac:dyDescent="0.25">
      <c r="A83" s="11" t="s">
        <v>454</v>
      </c>
      <c r="B83" s="13" t="s">
        <v>455</v>
      </c>
      <c r="C83" s="14">
        <v>0</v>
      </c>
      <c r="D83" s="14">
        <v>0</v>
      </c>
      <c r="E83" s="14">
        <v>0</v>
      </c>
      <c r="F83" s="14">
        <v>0</v>
      </c>
      <c r="G83" s="14">
        <v>2992.12</v>
      </c>
      <c r="H83" s="14">
        <v>0</v>
      </c>
      <c r="I83" s="14">
        <f t="shared" si="11"/>
        <v>2992.12</v>
      </c>
      <c r="J83" s="15" t="str">
        <f t="shared" si="12"/>
        <v>W</v>
      </c>
      <c r="K83" s="15" t="s">
        <v>660</v>
      </c>
    </row>
    <row r="84" spans="1:11" hidden="1" x14ac:dyDescent="0.25">
      <c r="A84" s="11" t="s">
        <v>456</v>
      </c>
      <c r="B84" s="13" t="s">
        <v>457</v>
      </c>
      <c r="C84" s="14">
        <v>96839.679999999993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f t="shared" si="11"/>
        <v>96839.679999999993</v>
      </c>
      <c r="J84" s="15" t="str">
        <f t="shared" si="12"/>
        <v>W</v>
      </c>
      <c r="K84" s="15" t="s">
        <v>660</v>
      </c>
    </row>
    <row r="85" spans="1:11" hidden="1" x14ac:dyDescent="0.25">
      <c r="A85" s="11" t="s">
        <v>458</v>
      </c>
      <c r="B85" s="13" t="s">
        <v>459</v>
      </c>
      <c r="C85" s="14">
        <v>0</v>
      </c>
      <c r="D85" s="14">
        <v>0</v>
      </c>
      <c r="E85" s="14">
        <v>0</v>
      </c>
      <c r="F85" s="14">
        <v>3016.08</v>
      </c>
      <c r="G85" s="14">
        <v>41917.17</v>
      </c>
      <c r="H85" s="14">
        <v>0</v>
      </c>
      <c r="I85" s="14">
        <f t="shared" si="11"/>
        <v>44933.25</v>
      </c>
      <c r="J85" s="15" t="str">
        <f t="shared" si="12"/>
        <v>W</v>
      </c>
      <c r="K85" s="15" t="s">
        <v>660</v>
      </c>
    </row>
    <row r="86" spans="1:11" hidden="1" x14ac:dyDescent="0.25">
      <c r="A86" s="11" t="s">
        <v>460</v>
      </c>
      <c r="B86" s="13" t="s">
        <v>461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-426780</v>
      </c>
      <c r="I86" s="14">
        <f t="shared" si="11"/>
        <v>-426780</v>
      </c>
      <c r="J86" s="15" t="str">
        <f t="shared" si="12"/>
        <v>W</v>
      </c>
      <c r="K86" s="15" t="s">
        <v>660</v>
      </c>
    </row>
    <row r="87" spans="1:11" hidden="1" x14ac:dyDescent="0.25">
      <c r="A87" s="11" t="s">
        <v>462</v>
      </c>
      <c r="B87" s="13" t="s">
        <v>463</v>
      </c>
      <c r="C87" s="14">
        <v>38735.870000000003</v>
      </c>
      <c r="D87" s="14">
        <v>73452.88</v>
      </c>
      <c r="E87" s="14">
        <v>72629.759999999995</v>
      </c>
      <c r="F87" s="14">
        <v>0</v>
      </c>
      <c r="G87" s="14">
        <v>176148.98</v>
      </c>
      <c r="H87" s="14">
        <v>0</v>
      </c>
      <c r="I87" s="14">
        <f t="shared" si="11"/>
        <v>360967.49</v>
      </c>
      <c r="J87" s="15" t="str">
        <f t="shared" si="12"/>
        <v>W</v>
      </c>
      <c r="K87" s="15" t="s">
        <v>660</v>
      </c>
    </row>
    <row r="88" spans="1:11" hidden="1" x14ac:dyDescent="0.25">
      <c r="A88" s="11" t="s">
        <v>464</v>
      </c>
      <c r="B88" s="13" t="s">
        <v>465</v>
      </c>
      <c r="C88" s="14">
        <v>0</v>
      </c>
      <c r="D88" s="14">
        <v>48419.839999999997</v>
      </c>
      <c r="E88" s="14">
        <v>0</v>
      </c>
      <c r="F88" s="14">
        <v>0</v>
      </c>
      <c r="G88" s="14">
        <v>17994.55</v>
      </c>
      <c r="H88" s="14">
        <v>0</v>
      </c>
      <c r="I88" s="14">
        <f t="shared" si="11"/>
        <v>66414.39</v>
      </c>
      <c r="J88" s="15" t="str">
        <f t="shared" si="12"/>
        <v>W</v>
      </c>
      <c r="K88" s="15" t="s">
        <v>660</v>
      </c>
    </row>
    <row r="89" spans="1:11" hidden="1" x14ac:dyDescent="0.25">
      <c r="A89" s="11" t="s">
        <v>466</v>
      </c>
      <c r="B89" s="13" t="s">
        <v>467</v>
      </c>
      <c r="C89" s="14">
        <v>0</v>
      </c>
      <c r="D89" s="14">
        <v>20379.54</v>
      </c>
      <c r="E89" s="14">
        <v>0</v>
      </c>
      <c r="F89" s="14">
        <v>7080.93</v>
      </c>
      <c r="G89" s="14">
        <v>59058.7</v>
      </c>
      <c r="H89" s="14">
        <v>0</v>
      </c>
      <c r="I89" s="14">
        <f t="shared" si="11"/>
        <v>86519.17</v>
      </c>
      <c r="J89" s="15" t="str">
        <f t="shared" si="12"/>
        <v>W</v>
      </c>
      <c r="K89" s="15" t="s">
        <v>660</v>
      </c>
    </row>
    <row r="90" spans="1:11" hidden="1" x14ac:dyDescent="0.25">
      <c r="A90" s="11" t="s">
        <v>468</v>
      </c>
      <c r="B90" s="13" t="s">
        <v>469</v>
      </c>
      <c r="C90" s="14">
        <v>0</v>
      </c>
      <c r="D90" s="14">
        <v>0</v>
      </c>
      <c r="E90" s="14">
        <v>0</v>
      </c>
      <c r="F90" s="14">
        <v>8210.8700000000008</v>
      </c>
      <c r="G90" s="14">
        <v>109779.78</v>
      </c>
      <c r="H90" s="14">
        <v>-107226.17</v>
      </c>
      <c r="I90" s="14">
        <f t="shared" si="11"/>
        <v>10764.479999999996</v>
      </c>
      <c r="J90" s="15" t="str">
        <f t="shared" si="12"/>
        <v>W</v>
      </c>
      <c r="K90" s="15" t="s">
        <v>660</v>
      </c>
    </row>
    <row r="91" spans="1:11" hidden="1" x14ac:dyDescent="0.25">
      <c r="A91" s="11" t="s">
        <v>470</v>
      </c>
      <c r="B91" s="13" t="s">
        <v>471</v>
      </c>
      <c r="C91" s="14">
        <v>0</v>
      </c>
      <c r="D91" s="14">
        <v>0</v>
      </c>
      <c r="E91" s="14">
        <v>0</v>
      </c>
      <c r="F91" s="14">
        <v>0</v>
      </c>
      <c r="G91" s="14">
        <v>36065.68</v>
      </c>
      <c r="H91" s="14">
        <v>-827.18</v>
      </c>
      <c r="I91" s="14">
        <f t="shared" si="11"/>
        <v>35238.5</v>
      </c>
      <c r="J91" s="15" t="str">
        <f t="shared" si="12"/>
        <v>W</v>
      </c>
      <c r="K91" s="15" t="s">
        <v>660</v>
      </c>
    </row>
    <row r="92" spans="1:11" hidden="1" x14ac:dyDescent="0.25">
      <c r="A92" s="11" t="s">
        <v>472</v>
      </c>
      <c r="B92" s="13" t="s">
        <v>473</v>
      </c>
      <c r="C92" s="14">
        <v>0</v>
      </c>
      <c r="D92" s="14">
        <v>48419.839999999997</v>
      </c>
      <c r="E92" s="14">
        <v>0</v>
      </c>
      <c r="F92" s="14">
        <v>0</v>
      </c>
      <c r="G92" s="14">
        <v>0</v>
      </c>
      <c r="H92" s="14">
        <v>-2099.1</v>
      </c>
      <c r="I92" s="14">
        <f t="shared" si="11"/>
        <v>46320.74</v>
      </c>
      <c r="J92" s="15" t="str">
        <f t="shared" si="12"/>
        <v>W</v>
      </c>
      <c r="K92" s="15" t="s">
        <v>660</v>
      </c>
    </row>
    <row r="93" spans="1:11" hidden="1" x14ac:dyDescent="0.25">
      <c r="A93" s="11" t="s">
        <v>474</v>
      </c>
      <c r="B93" s="13" t="s">
        <v>475</v>
      </c>
      <c r="C93" s="14">
        <v>0</v>
      </c>
      <c r="D93" s="14">
        <v>0</v>
      </c>
      <c r="E93" s="14">
        <v>0</v>
      </c>
      <c r="F93" s="14">
        <v>0</v>
      </c>
      <c r="G93" s="14">
        <v>64106.74</v>
      </c>
      <c r="H93" s="14">
        <v>0</v>
      </c>
      <c r="I93" s="14">
        <f t="shared" si="11"/>
        <v>64106.74</v>
      </c>
      <c r="J93" s="15" t="str">
        <f t="shared" si="12"/>
        <v>W</v>
      </c>
      <c r="K93" s="15" t="s">
        <v>660</v>
      </c>
    </row>
    <row r="94" spans="1:11" hidden="1" x14ac:dyDescent="0.25">
      <c r="A94" s="11" t="s">
        <v>476</v>
      </c>
      <c r="B94" s="13" t="s">
        <v>477</v>
      </c>
      <c r="C94" s="14">
        <v>0</v>
      </c>
      <c r="D94" s="14">
        <v>0</v>
      </c>
      <c r="E94" s="14">
        <v>0</v>
      </c>
      <c r="F94" s="14">
        <v>0</v>
      </c>
      <c r="G94" s="14">
        <v>81286.070000000007</v>
      </c>
      <c r="H94" s="14">
        <v>0</v>
      </c>
      <c r="I94" s="14">
        <f t="shared" si="11"/>
        <v>81286.070000000007</v>
      </c>
      <c r="J94" s="15" t="str">
        <f t="shared" si="12"/>
        <v>W</v>
      </c>
      <c r="K94" s="15" t="s">
        <v>660</v>
      </c>
    </row>
    <row r="95" spans="1:11" hidden="1" x14ac:dyDescent="0.25">
      <c r="A95" s="11" t="s">
        <v>478</v>
      </c>
      <c r="B95" s="13" t="s">
        <v>479</v>
      </c>
      <c r="C95" s="14">
        <v>0</v>
      </c>
      <c r="D95" s="14">
        <v>0</v>
      </c>
      <c r="E95" s="14">
        <v>0</v>
      </c>
      <c r="F95" s="14">
        <v>0</v>
      </c>
      <c r="G95" s="14">
        <v>67778.62</v>
      </c>
      <c r="H95" s="14">
        <v>0</v>
      </c>
      <c r="I95" s="14">
        <f t="shared" si="11"/>
        <v>67778.62</v>
      </c>
      <c r="J95" s="15" t="str">
        <f t="shared" si="12"/>
        <v>W</v>
      </c>
      <c r="K95" s="15" t="s">
        <v>660</v>
      </c>
    </row>
    <row r="96" spans="1:11" hidden="1" x14ac:dyDescent="0.25">
      <c r="A96" s="11" t="s">
        <v>498</v>
      </c>
      <c r="B96" s="13" t="s">
        <v>499</v>
      </c>
      <c r="C96" s="14">
        <v>0</v>
      </c>
      <c r="D96" s="14">
        <v>0</v>
      </c>
      <c r="E96" s="14">
        <v>0</v>
      </c>
      <c r="F96" s="14">
        <v>0</v>
      </c>
      <c r="G96" s="14">
        <v>93264.8</v>
      </c>
      <c r="H96" s="14">
        <v>0</v>
      </c>
      <c r="I96" s="14">
        <f t="shared" si="11"/>
        <v>93264.8</v>
      </c>
      <c r="J96" s="15" t="str">
        <f t="shared" si="12"/>
        <v>W</v>
      </c>
      <c r="K96" s="15" t="s">
        <v>660</v>
      </c>
    </row>
    <row r="97" spans="1:11" hidden="1" x14ac:dyDescent="0.25">
      <c r="A97" s="11" t="s">
        <v>502</v>
      </c>
      <c r="B97" s="13" t="s">
        <v>503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-9140.85</v>
      </c>
      <c r="I97" s="14">
        <f t="shared" si="11"/>
        <v>-9140.85</v>
      </c>
      <c r="J97" s="15" t="str">
        <f t="shared" si="12"/>
        <v>W</v>
      </c>
      <c r="K97" s="15" t="s">
        <v>660</v>
      </c>
    </row>
    <row r="98" spans="1:11" hidden="1" x14ac:dyDescent="0.25">
      <c r="A98" s="11" t="s">
        <v>506</v>
      </c>
      <c r="B98" s="13" t="s">
        <v>507</v>
      </c>
      <c r="C98" s="14">
        <v>0</v>
      </c>
      <c r="D98" s="14">
        <v>0</v>
      </c>
      <c r="E98" s="14">
        <v>0</v>
      </c>
      <c r="F98" s="14">
        <v>274037.18</v>
      </c>
      <c r="G98" s="14">
        <v>279490.53999999998</v>
      </c>
      <c r="H98" s="14">
        <v>0</v>
      </c>
      <c r="I98" s="14">
        <f t="shared" si="11"/>
        <v>553527.72</v>
      </c>
      <c r="J98" s="15" t="str">
        <f t="shared" si="12"/>
        <v>W</v>
      </c>
      <c r="K98" s="15" t="s">
        <v>660</v>
      </c>
    </row>
    <row r="99" spans="1:11" hidden="1" x14ac:dyDescent="0.25">
      <c r="A99" s="11" t="s">
        <v>508</v>
      </c>
      <c r="B99" s="13" t="s">
        <v>509</v>
      </c>
      <c r="C99" s="14">
        <v>78946.539999999994</v>
      </c>
      <c r="D99" s="14">
        <v>0</v>
      </c>
      <c r="E99" s="14">
        <v>0</v>
      </c>
      <c r="F99" s="14">
        <v>0</v>
      </c>
      <c r="G99" s="14">
        <v>353757.92</v>
      </c>
      <c r="H99" s="14">
        <v>0</v>
      </c>
      <c r="I99" s="14">
        <f t="shared" si="11"/>
        <v>432704.45999999996</v>
      </c>
      <c r="J99" s="15" t="str">
        <f t="shared" si="12"/>
        <v>W</v>
      </c>
      <c r="K99" s="15" t="s">
        <v>660</v>
      </c>
    </row>
    <row r="100" spans="1:11" hidden="1" x14ac:dyDescent="0.25">
      <c r="A100" s="11" t="s">
        <v>510</v>
      </c>
      <c r="B100" s="13" t="s">
        <v>511</v>
      </c>
      <c r="C100" s="14">
        <v>38365.96</v>
      </c>
      <c r="D100" s="14">
        <v>126859.44</v>
      </c>
      <c r="E100" s="14">
        <v>0</v>
      </c>
      <c r="F100" s="14">
        <v>67103.899999999994</v>
      </c>
      <c r="G100" s="14">
        <v>664061.82999999996</v>
      </c>
      <c r="H100" s="14">
        <v>0</v>
      </c>
      <c r="I100" s="14">
        <f t="shared" si="11"/>
        <v>896391.12999999989</v>
      </c>
      <c r="J100" s="15" t="str">
        <f t="shared" si="12"/>
        <v>W</v>
      </c>
      <c r="K100" s="15" t="s">
        <v>660</v>
      </c>
    </row>
    <row r="101" spans="1:11" hidden="1" x14ac:dyDescent="0.25">
      <c r="A101" s="11" t="s">
        <v>512</v>
      </c>
      <c r="B101" s="13" t="s">
        <v>513</v>
      </c>
      <c r="C101" s="14">
        <v>0</v>
      </c>
      <c r="D101" s="14">
        <v>0</v>
      </c>
      <c r="E101" s="14">
        <v>0</v>
      </c>
      <c r="F101" s="14">
        <v>0</v>
      </c>
      <c r="G101" s="14">
        <v>217375.11</v>
      </c>
      <c r="H101" s="14">
        <v>0</v>
      </c>
      <c r="I101" s="14">
        <f t="shared" si="11"/>
        <v>217375.11</v>
      </c>
      <c r="J101" s="15" t="str">
        <f t="shared" si="12"/>
        <v>W</v>
      </c>
      <c r="K101" s="15" t="s">
        <v>660</v>
      </c>
    </row>
    <row r="102" spans="1:11" hidden="1" x14ac:dyDescent="0.25">
      <c r="A102" s="11" t="s">
        <v>514</v>
      </c>
      <c r="B102" s="13" t="s">
        <v>515</v>
      </c>
      <c r="C102" s="14">
        <v>0</v>
      </c>
      <c r="D102" s="14">
        <v>0</v>
      </c>
      <c r="E102" s="14">
        <v>0</v>
      </c>
      <c r="F102" s="14">
        <v>0</v>
      </c>
      <c r="G102" s="14">
        <v>387672.4</v>
      </c>
      <c r="H102" s="14">
        <v>0</v>
      </c>
      <c r="I102" s="14">
        <f t="shared" si="11"/>
        <v>387672.4</v>
      </c>
      <c r="J102" s="15" t="str">
        <f t="shared" si="12"/>
        <v>W</v>
      </c>
      <c r="K102" s="15" t="s">
        <v>660</v>
      </c>
    </row>
    <row r="103" spans="1:11" hidden="1" x14ac:dyDescent="0.25">
      <c r="A103" s="11" t="s">
        <v>516</v>
      </c>
      <c r="B103" s="13" t="s">
        <v>517</v>
      </c>
      <c r="C103" s="14">
        <v>0</v>
      </c>
      <c r="D103" s="14">
        <v>163795.17000000001</v>
      </c>
      <c r="E103" s="14">
        <v>0</v>
      </c>
      <c r="F103" s="14">
        <v>0</v>
      </c>
      <c r="G103" s="14">
        <v>46976.5</v>
      </c>
      <c r="H103" s="14">
        <v>0</v>
      </c>
      <c r="I103" s="14">
        <f t="shared" si="11"/>
        <v>210771.67</v>
      </c>
      <c r="J103" s="15" t="str">
        <f t="shared" si="12"/>
        <v>W</v>
      </c>
      <c r="K103" s="15" t="s">
        <v>660</v>
      </c>
    </row>
    <row r="104" spans="1:11" hidden="1" x14ac:dyDescent="0.25">
      <c r="A104" s="11" t="s">
        <v>518</v>
      </c>
      <c r="B104" s="13" t="s">
        <v>519</v>
      </c>
      <c r="C104" s="14">
        <v>0</v>
      </c>
      <c r="D104" s="14">
        <v>233114.62</v>
      </c>
      <c r="E104" s="14">
        <v>0</v>
      </c>
      <c r="F104" s="14">
        <v>0</v>
      </c>
      <c r="G104" s="14">
        <v>5223.45</v>
      </c>
      <c r="H104" s="14">
        <v>0</v>
      </c>
      <c r="I104" s="14">
        <f t="shared" si="11"/>
        <v>238338.07</v>
      </c>
      <c r="J104" s="15" t="str">
        <f t="shared" si="12"/>
        <v>W</v>
      </c>
      <c r="K104" s="15" t="s">
        <v>660</v>
      </c>
    </row>
    <row r="105" spans="1:11" hidden="1" x14ac:dyDescent="0.25">
      <c r="A105" s="11" t="s">
        <v>520</v>
      </c>
      <c r="B105" s="13" t="s">
        <v>521</v>
      </c>
      <c r="C105" s="14">
        <v>77883.06</v>
      </c>
      <c r="D105" s="14">
        <v>81854.350000000006</v>
      </c>
      <c r="E105" s="14">
        <v>0</v>
      </c>
      <c r="F105" s="14">
        <v>23332.18</v>
      </c>
      <c r="G105" s="14">
        <v>65963.34</v>
      </c>
      <c r="H105" s="14">
        <v>-798.34</v>
      </c>
      <c r="I105" s="14">
        <f t="shared" si="11"/>
        <v>248234.59</v>
      </c>
      <c r="J105" s="15" t="str">
        <f t="shared" si="12"/>
        <v>W</v>
      </c>
      <c r="K105" s="15" t="s">
        <v>660</v>
      </c>
    </row>
    <row r="106" spans="1:11" hidden="1" x14ac:dyDescent="0.25">
      <c r="A106" s="11" t="s">
        <v>522</v>
      </c>
      <c r="B106" s="13" t="s">
        <v>523</v>
      </c>
      <c r="C106" s="14">
        <v>0</v>
      </c>
      <c r="D106" s="14">
        <v>0</v>
      </c>
      <c r="E106" s="14">
        <v>230705.52</v>
      </c>
      <c r="F106" s="14">
        <v>0</v>
      </c>
      <c r="G106" s="14">
        <v>53365.79</v>
      </c>
      <c r="H106" s="14">
        <v>0</v>
      </c>
      <c r="I106" s="14">
        <f t="shared" si="11"/>
        <v>284071.31</v>
      </c>
      <c r="J106" s="15" t="str">
        <f t="shared" si="12"/>
        <v>W</v>
      </c>
      <c r="K106" s="15" t="s">
        <v>660</v>
      </c>
    </row>
    <row r="107" spans="1:11" hidden="1" x14ac:dyDescent="0.25">
      <c r="A107" s="11" t="s">
        <v>524</v>
      </c>
      <c r="B107" s="13" t="s">
        <v>525</v>
      </c>
      <c r="C107" s="14">
        <v>330432.32</v>
      </c>
      <c r="D107" s="14">
        <v>10821.16</v>
      </c>
      <c r="E107" s="14">
        <v>0</v>
      </c>
      <c r="F107" s="14">
        <v>0</v>
      </c>
      <c r="G107" s="14">
        <v>162937.46</v>
      </c>
      <c r="H107" s="14">
        <v>0</v>
      </c>
      <c r="I107" s="14">
        <f t="shared" si="11"/>
        <v>504190.93999999994</v>
      </c>
      <c r="J107" s="15" t="str">
        <f t="shared" si="12"/>
        <v>W</v>
      </c>
      <c r="K107" s="15" t="s">
        <v>660</v>
      </c>
    </row>
    <row r="108" spans="1:11" hidden="1" x14ac:dyDescent="0.25">
      <c r="A108" s="11" t="s">
        <v>526</v>
      </c>
      <c r="B108" s="13" t="s">
        <v>527</v>
      </c>
      <c r="C108" s="14">
        <v>0</v>
      </c>
      <c r="D108" s="14">
        <v>0</v>
      </c>
      <c r="E108" s="14">
        <v>196940.82</v>
      </c>
      <c r="F108" s="14">
        <v>0</v>
      </c>
      <c r="G108" s="14">
        <v>105775.25</v>
      </c>
      <c r="H108" s="14">
        <v>0</v>
      </c>
      <c r="I108" s="14">
        <f t="shared" si="11"/>
        <v>302716.07</v>
      </c>
      <c r="J108" s="15" t="str">
        <f t="shared" si="12"/>
        <v>W</v>
      </c>
      <c r="K108" s="15" t="s">
        <v>660</v>
      </c>
    </row>
    <row r="109" spans="1:11" hidden="1" x14ac:dyDescent="0.25">
      <c r="A109" s="11" t="s">
        <v>528</v>
      </c>
      <c r="B109" s="13" t="s">
        <v>529</v>
      </c>
      <c r="C109" s="14">
        <v>55153.88</v>
      </c>
      <c r="D109" s="14">
        <v>500174.19</v>
      </c>
      <c r="E109" s="14">
        <v>0</v>
      </c>
      <c r="F109" s="14">
        <v>286743.49</v>
      </c>
      <c r="G109" s="14">
        <v>390974.76</v>
      </c>
      <c r="H109" s="14">
        <v>0</v>
      </c>
      <c r="I109" s="14">
        <f t="shared" si="11"/>
        <v>1233046.3199999998</v>
      </c>
      <c r="J109" s="15" t="str">
        <f t="shared" si="12"/>
        <v>W</v>
      </c>
      <c r="K109" s="15" t="s">
        <v>660</v>
      </c>
    </row>
    <row r="110" spans="1:11" hidden="1" x14ac:dyDescent="0.25">
      <c r="A110" s="11" t="s">
        <v>530</v>
      </c>
      <c r="B110" s="13" t="s">
        <v>531</v>
      </c>
      <c r="C110" s="14">
        <v>0</v>
      </c>
      <c r="D110" s="14">
        <v>110442.34</v>
      </c>
      <c r="E110" s="14">
        <v>0</v>
      </c>
      <c r="F110" s="14">
        <v>59024.54</v>
      </c>
      <c r="G110" s="14">
        <v>332908.40999999997</v>
      </c>
      <c r="H110" s="14">
        <v>0</v>
      </c>
      <c r="I110" s="14">
        <f t="shared" ref="I110:I133" si="13">SUM(C110:H110)</f>
        <v>502375.29</v>
      </c>
      <c r="J110" s="15" t="str">
        <f t="shared" ref="J110:J133" si="14">MID(A110,2,1)</f>
        <v>W</v>
      </c>
      <c r="K110" s="15" t="s">
        <v>660</v>
      </c>
    </row>
    <row r="111" spans="1:11" hidden="1" x14ac:dyDescent="0.25">
      <c r="A111" s="11" t="s">
        <v>532</v>
      </c>
      <c r="B111" s="13" t="s">
        <v>533</v>
      </c>
      <c r="C111" s="14">
        <v>193464.07</v>
      </c>
      <c r="D111" s="14">
        <v>0</v>
      </c>
      <c r="E111" s="14">
        <v>0</v>
      </c>
      <c r="F111" s="14">
        <v>0</v>
      </c>
      <c r="G111" s="14">
        <v>264667.61</v>
      </c>
      <c r="H111" s="14">
        <v>0</v>
      </c>
      <c r="I111" s="14">
        <f t="shared" si="13"/>
        <v>458131.68</v>
      </c>
      <c r="J111" s="15" t="str">
        <f t="shared" si="14"/>
        <v>W</v>
      </c>
      <c r="K111" s="15" t="s">
        <v>660</v>
      </c>
    </row>
    <row r="112" spans="1:11" hidden="1" x14ac:dyDescent="0.25">
      <c r="A112" s="11" t="s">
        <v>534</v>
      </c>
      <c r="B112" s="13" t="s">
        <v>535</v>
      </c>
      <c r="C112" s="14">
        <v>0</v>
      </c>
      <c r="D112" s="14">
        <v>0</v>
      </c>
      <c r="E112" s="14">
        <v>0</v>
      </c>
      <c r="F112" s="14">
        <v>348004.66</v>
      </c>
      <c r="G112" s="14">
        <v>222081.02</v>
      </c>
      <c r="H112" s="14">
        <v>0</v>
      </c>
      <c r="I112" s="14">
        <f t="shared" si="13"/>
        <v>570085.67999999993</v>
      </c>
      <c r="J112" s="15" t="str">
        <f t="shared" si="14"/>
        <v>W</v>
      </c>
      <c r="K112" s="15" t="s">
        <v>660</v>
      </c>
    </row>
    <row r="113" spans="1:11" hidden="1" x14ac:dyDescent="0.25">
      <c r="A113" s="11" t="s">
        <v>536</v>
      </c>
      <c r="B113" s="13" t="s">
        <v>537</v>
      </c>
      <c r="C113" s="14">
        <v>0</v>
      </c>
      <c r="D113" s="14">
        <v>0</v>
      </c>
      <c r="E113" s="14">
        <v>0</v>
      </c>
      <c r="F113" s="14">
        <v>0</v>
      </c>
      <c r="G113" s="14">
        <v>1104459.32</v>
      </c>
      <c r="H113" s="14">
        <v>0</v>
      </c>
      <c r="I113" s="14">
        <f t="shared" si="13"/>
        <v>1104459.32</v>
      </c>
      <c r="J113" s="15" t="str">
        <f t="shared" si="14"/>
        <v>W</v>
      </c>
      <c r="K113" s="15" t="s">
        <v>660</v>
      </c>
    </row>
    <row r="114" spans="1:11" hidden="1" x14ac:dyDescent="0.25">
      <c r="A114" s="11" t="s">
        <v>538</v>
      </c>
      <c r="B114" s="13" t="s">
        <v>539</v>
      </c>
      <c r="C114" s="14">
        <v>0</v>
      </c>
      <c r="D114" s="14">
        <v>33203.449999999997</v>
      </c>
      <c r="E114" s="14">
        <v>0</v>
      </c>
      <c r="F114" s="14">
        <v>0</v>
      </c>
      <c r="G114" s="14">
        <v>273258.78000000003</v>
      </c>
      <c r="H114" s="14">
        <v>0</v>
      </c>
      <c r="I114" s="14">
        <f t="shared" si="13"/>
        <v>306462.23000000004</v>
      </c>
      <c r="J114" s="15" t="str">
        <f t="shared" si="14"/>
        <v>W</v>
      </c>
      <c r="K114" s="15" t="s">
        <v>660</v>
      </c>
    </row>
    <row r="115" spans="1:11" hidden="1" x14ac:dyDescent="0.25">
      <c r="A115" s="11" t="s">
        <v>540</v>
      </c>
      <c r="B115" s="13" t="s">
        <v>541</v>
      </c>
      <c r="C115" s="14">
        <v>0</v>
      </c>
      <c r="D115" s="14">
        <v>95686.2</v>
      </c>
      <c r="E115" s="14">
        <v>95558.16</v>
      </c>
      <c r="F115" s="14">
        <v>171219.38</v>
      </c>
      <c r="G115" s="14">
        <v>1454359.56</v>
      </c>
      <c r="H115" s="14">
        <v>0</v>
      </c>
      <c r="I115" s="14">
        <f t="shared" si="13"/>
        <v>1816823.3</v>
      </c>
      <c r="J115" s="15" t="str">
        <f t="shared" si="14"/>
        <v>W</v>
      </c>
      <c r="K115" s="15" t="s">
        <v>660</v>
      </c>
    </row>
    <row r="116" spans="1:11" hidden="1" x14ac:dyDescent="0.25">
      <c r="A116" s="11" t="s">
        <v>542</v>
      </c>
      <c r="B116" s="13" t="s">
        <v>543</v>
      </c>
      <c r="C116" s="14">
        <v>189239.72</v>
      </c>
      <c r="D116" s="14">
        <v>0</v>
      </c>
      <c r="E116" s="14">
        <v>0</v>
      </c>
      <c r="F116" s="14">
        <v>0</v>
      </c>
      <c r="G116" s="14">
        <v>0</v>
      </c>
      <c r="H116" s="14">
        <v>-955.51</v>
      </c>
      <c r="I116" s="14">
        <f t="shared" si="13"/>
        <v>188284.21</v>
      </c>
      <c r="J116" s="15" t="str">
        <f t="shared" si="14"/>
        <v>W</v>
      </c>
      <c r="K116" s="15" t="s">
        <v>660</v>
      </c>
    </row>
    <row r="117" spans="1:11" hidden="1" x14ac:dyDescent="0.25">
      <c r="A117" s="11" t="s">
        <v>544</v>
      </c>
      <c r="B117" s="13" t="s">
        <v>545</v>
      </c>
      <c r="C117" s="14">
        <v>11927.36</v>
      </c>
      <c r="D117" s="14">
        <v>206010.14</v>
      </c>
      <c r="E117" s="14">
        <v>0</v>
      </c>
      <c r="F117" s="14">
        <v>0</v>
      </c>
      <c r="G117" s="14">
        <v>0</v>
      </c>
      <c r="H117" s="14">
        <v>-51250</v>
      </c>
      <c r="I117" s="14">
        <f t="shared" si="13"/>
        <v>166687.5</v>
      </c>
      <c r="J117" s="15" t="str">
        <f t="shared" si="14"/>
        <v>W</v>
      </c>
      <c r="K117" s="15" t="s">
        <v>660</v>
      </c>
    </row>
    <row r="118" spans="1:11" hidden="1" x14ac:dyDescent="0.25">
      <c r="A118" s="11" t="s">
        <v>546</v>
      </c>
      <c r="B118" s="13" t="s">
        <v>547</v>
      </c>
      <c r="C118" s="14">
        <v>154097.28</v>
      </c>
      <c r="D118" s="14">
        <v>0</v>
      </c>
      <c r="E118" s="14">
        <v>0</v>
      </c>
      <c r="F118" s="14">
        <v>0</v>
      </c>
      <c r="G118" s="14">
        <v>543657.84</v>
      </c>
      <c r="H118" s="14">
        <v>-3414.88</v>
      </c>
      <c r="I118" s="14">
        <f t="shared" si="13"/>
        <v>694340.24</v>
      </c>
      <c r="J118" s="15" t="str">
        <f t="shared" si="14"/>
        <v>W</v>
      </c>
      <c r="K118" s="15" t="s">
        <v>660</v>
      </c>
    </row>
    <row r="119" spans="1:11" hidden="1" x14ac:dyDescent="0.25">
      <c r="A119" s="11" t="s">
        <v>548</v>
      </c>
      <c r="B119" s="13" t="s">
        <v>549</v>
      </c>
      <c r="C119" s="14">
        <v>0</v>
      </c>
      <c r="D119" s="14">
        <v>13332.68</v>
      </c>
      <c r="E119" s="14">
        <v>0</v>
      </c>
      <c r="F119" s="14">
        <v>0</v>
      </c>
      <c r="G119" s="14">
        <v>93659.96</v>
      </c>
      <c r="H119" s="14">
        <v>-1118.23</v>
      </c>
      <c r="I119" s="14">
        <f t="shared" si="13"/>
        <v>105874.41000000002</v>
      </c>
      <c r="J119" s="15" t="str">
        <f t="shared" si="14"/>
        <v>W</v>
      </c>
      <c r="K119" s="15" t="s">
        <v>660</v>
      </c>
    </row>
    <row r="120" spans="1:11" hidden="1" x14ac:dyDescent="0.25">
      <c r="A120" s="11" t="s">
        <v>550</v>
      </c>
      <c r="B120" s="13" t="s">
        <v>551</v>
      </c>
      <c r="C120" s="14">
        <v>0</v>
      </c>
      <c r="D120" s="14">
        <v>0</v>
      </c>
      <c r="E120" s="14">
        <v>0</v>
      </c>
      <c r="F120" s="14">
        <v>0</v>
      </c>
      <c r="G120" s="14">
        <v>616880.39</v>
      </c>
      <c r="H120" s="14">
        <v>0</v>
      </c>
      <c r="I120" s="14">
        <f t="shared" si="13"/>
        <v>616880.39</v>
      </c>
      <c r="J120" s="15" t="str">
        <f t="shared" si="14"/>
        <v>W</v>
      </c>
      <c r="K120" s="15" t="s">
        <v>660</v>
      </c>
    </row>
    <row r="121" spans="1:11" hidden="1" x14ac:dyDescent="0.25">
      <c r="A121" s="11" t="s">
        <v>554</v>
      </c>
      <c r="B121" s="13" t="s">
        <v>555</v>
      </c>
      <c r="C121" s="14">
        <v>0</v>
      </c>
      <c r="D121" s="14">
        <v>58287.16</v>
      </c>
      <c r="E121" s="14">
        <v>0</v>
      </c>
      <c r="F121" s="14">
        <v>72433.34</v>
      </c>
      <c r="G121" s="14">
        <v>21445.81</v>
      </c>
      <c r="H121" s="14">
        <v>0</v>
      </c>
      <c r="I121" s="14">
        <f t="shared" si="13"/>
        <v>152166.31</v>
      </c>
      <c r="J121" s="15" t="str">
        <f t="shared" si="14"/>
        <v>W</v>
      </c>
      <c r="K121" s="15" t="s">
        <v>660</v>
      </c>
    </row>
    <row r="122" spans="1:11" hidden="1" x14ac:dyDescent="0.25">
      <c r="A122" s="11" t="s">
        <v>556</v>
      </c>
      <c r="B122" s="13" t="s">
        <v>557</v>
      </c>
      <c r="C122" s="14">
        <v>0</v>
      </c>
      <c r="D122" s="14">
        <v>0</v>
      </c>
      <c r="E122" s="14">
        <v>0</v>
      </c>
      <c r="F122" s="14">
        <v>239314.22</v>
      </c>
      <c r="G122" s="14">
        <v>0</v>
      </c>
      <c r="H122" s="14">
        <v>0</v>
      </c>
      <c r="I122" s="14">
        <f t="shared" si="13"/>
        <v>239314.22</v>
      </c>
      <c r="J122" s="15" t="str">
        <f t="shared" si="14"/>
        <v>W</v>
      </c>
      <c r="K122" s="15" t="s">
        <v>660</v>
      </c>
    </row>
    <row r="123" spans="1:11" hidden="1" x14ac:dyDescent="0.25">
      <c r="A123" s="11" t="s">
        <v>558</v>
      </c>
      <c r="B123" s="13" t="s">
        <v>559</v>
      </c>
      <c r="C123" s="14">
        <v>0</v>
      </c>
      <c r="D123" s="14">
        <v>75473.72</v>
      </c>
      <c r="E123" s="14">
        <v>2166.48</v>
      </c>
      <c r="F123" s="14">
        <v>45624.55</v>
      </c>
      <c r="G123" s="14">
        <v>373321.57</v>
      </c>
      <c r="H123" s="14">
        <v>0</v>
      </c>
      <c r="I123" s="14">
        <f t="shared" si="13"/>
        <v>496586.32</v>
      </c>
      <c r="J123" s="15" t="str">
        <f t="shared" si="14"/>
        <v>W</v>
      </c>
      <c r="K123" s="15" t="s">
        <v>660</v>
      </c>
    </row>
    <row r="124" spans="1:11" hidden="1" x14ac:dyDescent="0.25">
      <c r="A124" s="11" t="s">
        <v>560</v>
      </c>
      <c r="B124" s="13" t="s">
        <v>561</v>
      </c>
      <c r="C124" s="14">
        <v>12684.3</v>
      </c>
      <c r="D124" s="14">
        <v>71077.42</v>
      </c>
      <c r="E124" s="14">
        <v>0</v>
      </c>
      <c r="F124" s="14">
        <v>0</v>
      </c>
      <c r="G124" s="14">
        <v>341359.14</v>
      </c>
      <c r="H124" s="14">
        <v>0</v>
      </c>
      <c r="I124" s="14">
        <f t="shared" si="13"/>
        <v>425120.86</v>
      </c>
      <c r="J124" s="15" t="str">
        <f t="shared" si="14"/>
        <v>W</v>
      </c>
      <c r="K124" s="15" t="s">
        <v>660</v>
      </c>
    </row>
    <row r="125" spans="1:11" hidden="1" x14ac:dyDescent="0.25">
      <c r="A125" s="11" t="s">
        <v>564</v>
      </c>
      <c r="B125" s="13" t="s">
        <v>565</v>
      </c>
      <c r="C125" s="14">
        <v>0</v>
      </c>
      <c r="D125" s="14">
        <v>0</v>
      </c>
      <c r="E125" s="14">
        <v>0</v>
      </c>
      <c r="F125" s="14">
        <v>130332.24</v>
      </c>
      <c r="G125" s="14">
        <v>49293.32</v>
      </c>
      <c r="H125" s="14">
        <v>0</v>
      </c>
      <c r="I125" s="14">
        <f t="shared" si="13"/>
        <v>179625.56</v>
      </c>
      <c r="J125" s="15" t="str">
        <f t="shared" si="14"/>
        <v>W</v>
      </c>
      <c r="K125" s="15" t="s">
        <v>660</v>
      </c>
    </row>
    <row r="126" spans="1:11" hidden="1" x14ac:dyDescent="0.25">
      <c r="A126" s="11" t="s">
        <v>566</v>
      </c>
      <c r="B126" s="13" t="s">
        <v>567</v>
      </c>
      <c r="C126" s="14">
        <v>0</v>
      </c>
      <c r="D126" s="14">
        <v>51931.32</v>
      </c>
      <c r="E126" s="14">
        <v>0</v>
      </c>
      <c r="F126" s="14">
        <v>0</v>
      </c>
      <c r="G126" s="14">
        <v>0</v>
      </c>
      <c r="H126" s="14">
        <v>0</v>
      </c>
      <c r="I126" s="14">
        <f t="shared" si="13"/>
        <v>51931.32</v>
      </c>
      <c r="J126" s="15" t="str">
        <f t="shared" si="14"/>
        <v>W</v>
      </c>
      <c r="K126" s="15" t="s">
        <v>660</v>
      </c>
    </row>
    <row r="127" spans="1:11" hidden="1" x14ac:dyDescent="0.25">
      <c r="A127" s="11" t="s">
        <v>568</v>
      </c>
      <c r="B127" s="13" t="s">
        <v>569</v>
      </c>
      <c r="C127" s="14">
        <v>0</v>
      </c>
      <c r="D127" s="14">
        <v>0</v>
      </c>
      <c r="E127" s="14">
        <v>0</v>
      </c>
      <c r="F127" s="14">
        <v>0</v>
      </c>
      <c r="G127" s="14">
        <v>586043.56999999995</v>
      </c>
      <c r="H127" s="14">
        <v>0</v>
      </c>
      <c r="I127" s="14">
        <f t="shared" si="13"/>
        <v>586043.56999999995</v>
      </c>
      <c r="J127" s="15" t="str">
        <f t="shared" si="14"/>
        <v>W</v>
      </c>
      <c r="K127" s="15" t="s">
        <v>660</v>
      </c>
    </row>
    <row r="128" spans="1:11" hidden="1" x14ac:dyDescent="0.25">
      <c r="A128" s="11" t="s">
        <v>572</v>
      </c>
      <c r="B128" s="13" t="s">
        <v>573</v>
      </c>
      <c r="C128" s="14">
        <v>0</v>
      </c>
      <c r="D128" s="14">
        <v>0</v>
      </c>
      <c r="E128" s="14">
        <v>0</v>
      </c>
      <c r="F128" s="14">
        <v>0</v>
      </c>
      <c r="G128" s="14">
        <v>45195.16</v>
      </c>
      <c r="H128" s="14">
        <v>0</v>
      </c>
      <c r="I128" s="14">
        <f t="shared" si="13"/>
        <v>45195.16</v>
      </c>
      <c r="J128" s="15" t="str">
        <f t="shared" si="14"/>
        <v>W</v>
      </c>
      <c r="K128" s="15" t="s">
        <v>660</v>
      </c>
    </row>
    <row r="129" spans="1:11" hidden="1" x14ac:dyDescent="0.25">
      <c r="A129" s="11" t="s">
        <v>574</v>
      </c>
      <c r="B129" s="13" t="s">
        <v>575</v>
      </c>
      <c r="C129" s="14">
        <v>65657.850000000006</v>
      </c>
      <c r="D129" s="14">
        <v>0</v>
      </c>
      <c r="E129" s="14">
        <v>0</v>
      </c>
      <c r="F129" s="14">
        <v>115314.72</v>
      </c>
      <c r="G129" s="14">
        <v>25721.200000000001</v>
      </c>
      <c r="H129" s="14">
        <v>0</v>
      </c>
      <c r="I129" s="14">
        <f t="shared" si="13"/>
        <v>206693.77000000002</v>
      </c>
      <c r="J129" s="15" t="str">
        <f t="shared" si="14"/>
        <v>W</v>
      </c>
      <c r="K129" s="15" t="s">
        <v>660</v>
      </c>
    </row>
    <row r="130" spans="1:11" hidden="1" x14ac:dyDescent="0.25">
      <c r="A130" s="11" t="s">
        <v>578</v>
      </c>
      <c r="B130" s="13" t="s">
        <v>579</v>
      </c>
      <c r="C130" s="14">
        <v>0</v>
      </c>
      <c r="D130" s="14">
        <v>0</v>
      </c>
      <c r="E130" s="14">
        <v>0</v>
      </c>
      <c r="F130" s="14">
        <v>99020</v>
      </c>
      <c r="G130" s="14">
        <v>0</v>
      </c>
      <c r="H130" s="14">
        <v>-172010.28</v>
      </c>
      <c r="I130" s="14">
        <f t="shared" si="13"/>
        <v>-72990.28</v>
      </c>
      <c r="J130" s="15" t="str">
        <f t="shared" si="14"/>
        <v>W</v>
      </c>
      <c r="K130" s="15" t="s">
        <v>660</v>
      </c>
    </row>
    <row r="131" spans="1:11" hidden="1" x14ac:dyDescent="0.25">
      <c r="A131" s="11" t="s">
        <v>590</v>
      </c>
      <c r="B131" s="13" t="s">
        <v>591</v>
      </c>
      <c r="C131" s="14">
        <v>0</v>
      </c>
      <c r="D131" s="14">
        <v>0</v>
      </c>
      <c r="E131" s="14">
        <v>285071.96000000002</v>
      </c>
      <c r="F131" s="14">
        <v>122836.24</v>
      </c>
      <c r="G131" s="14">
        <v>194613.82</v>
      </c>
      <c r="H131" s="14">
        <v>0</v>
      </c>
      <c r="I131" s="14">
        <f t="shared" si="13"/>
        <v>602522.02</v>
      </c>
      <c r="J131" s="15" t="str">
        <f t="shared" si="14"/>
        <v>W</v>
      </c>
      <c r="K131" s="15" t="s">
        <v>660</v>
      </c>
    </row>
    <row r="132" spans="1:11" hidden="1" x14ac:dyDescent="0.25">
      <c r="A132" s="11" t="s">
        <v>600</v>
      </c>
      <c r="B132" s="13" t="s">
        <v>601</v>
      </c>
      <c r="C132" s="14">
        <v>77527.990000000005</v>
      </c>
      <c r="D132" s="14">
        <v>160074.45000000001</v>
      </c>
      <c r="E132" s="14">
        <v>86535.49</v>
      </c>
      <c r="F132" s="14">
        <v>226187.45</v>
      </c>
      <c r="G132" s="14">
        <v>932448.48</v>
      </c>
      <c r="H132" s="14">
        <v>0</v>
      </c>
      <c r="I132" s="14">
        <f t="shared" si="13"/>
        <v>1482773.8599999999</v>
      </c>
      <c r="J132" s="15" t="str">
        <f t="shared" si="14"/>
        <v>W</v>
      </c>
      <c r="K132" s="15" t="s">
        <v>660</v>
      </c>
    </row>
    <row r="133" spans="1:11" hidden="1" x14ac:dyDescent="0.25">
      <c r="A133" s="11" t="s">
        <v>618</v>
      </c>
      <c r="B133" s="13" t="s">
        <v>619</v>
      </c>
      <c r="C133" s="14">
        <v>0</v>
      </c>
      <c r="D133" s="14">
        <v>0</v>
      </c>
      <c r="E133" s="14">
        <v>0</v>
      </c>
      <c r="F133" s="14">
        <v>0</v>
      </c>
      <c r="G133" s="14">
        <v>124548.19</v>
      </c>
      <c r="H133" s="14">
        <v>0</v>
      </c>
      <c r="I133" s="14">
        <f t="shared" si="13"/>
        <v>124548.19</v>
      </c>
      <c r="J133" s="15" t="str">
        <f t="shared" si="14"/>
        <v>W</v>
      </c>
      <c r="K133" s="15" t="s">
        <v>660</v>
      </c>
    </row>
    <row r="134" spans="1:11" ht="15.75" hidden="1" thickBot="1" x14ac:dyDescent="0.3">
      <c r="A134" s="17"/>
      <c r="B134" s="18" t="s">
        <v>660</v>
      </c>
      <c r="C134" s="19">
        <f>SUM(C78:C133)</f>
        <v>1461163.2100000002</v>
      </c>
      <c r="D134" s="19">
        <f t="shared" ref="D134:I134" si="15">SUM(D78:D133)</f>
        <v>2182809.91</v>
      </c>
      <c r="E134" s="19">
        <f t="shared" si="15"/>
        <v>1012376.06</v>
      </c>
      <c r="F134" s="19">
        <f t="shared" si="15"/>
        <v>2374424.7800000003</v>
      </c>
      <c r="G134" s="19">
        <f t="shared" si="15"/>
        <v>11536564.070000002</v>
      </c>
      <c r="H134" s="19">
        <f t="shared" si="15"/>
        <v>-832296.67</v>
      </c>
      <c r="I134" s="19">
        <f t="shared" si="15"/>
        <v>17735041.360000007</v>
      </c>
      <c r="J134" s="30"/>
      <c r="K134" s="31"/>
    </row>
    <row r="135" spans="1:11" hidden="1" x14ac:dyDescent="0.25">
      <c r="A135" s="11"/>
      <c r="B135" s="13"/>
      <c r="C135" s="14"/>
      <c r="D135" s="14"/>
      <c r="E135" s="14"/>
      <c r="F135" s="14"/>
      <c r="G135" s="14"/>
      <c r="H135" s="14"/>
      <c r="I135" s="14"/>
      <c r="J135" s="15"/>
      <c r="K135" s="15"/>
    </row>
    <row r="136" spans="1:11" hidden="1" x14ac:dyDescent="0.25">
      <c r="A136" s="15"/>
      <c r="B136" s="13"/>
      <c r="C136" s="16">
        <f>SUM(C7:C134)/2</f>
        <v>33326592.09</v>
      </c>
      <c r="D136" s="16">
        <f t="shared" ref="D136:I136" si="16">SUM(D7:D134)/2</f>
        <v>25110279.350000001</v>
      </c>
      <c r="E136" s="16">
        <f t="shared" si="16"/>
        <v>19271843.829999998</v>
      </c>
      <c r="F136" s="16">
        <f t="shared" si="16"/>
        <v>13776832.019999994</v>
      </c>
      <c r="G136" s="16">
        <f t="shared" si="16"/>
        <v>17506708.649999999</v>
      </c>
      <c r="H136" s="16">
        <f t="shared" si="16"/>
        <v>-3910018.1599999997</v>
      </c>
      <c r="I136" s="16">
        <f t="shared" si="16"/>
        <v>105082237.78000005</v>
      </c>
      <c r="J136" s="15" t="str">
        <f>MID(A136,2,1)</f>
        <v/>
      </c>
      <c r="K136" s="15"/>
    </row>
    <row r="137" spans="1:11" ht="17.25" hidden="1" x14ac:dyDescent="0.3">
      <c r="C137" s="6"/>
      <c r="J137" s="2" t="str">
        <f>MID(A137,2,1)</f>
        <v/>
      </c>
    </row>
  </sheetData>
  <autoFilter ref="A6:K137">
    <filterColumn colId="10">
      <filters>
        <filter val="A DIV"/>
        <filter val="F DIV"/>
        <filter val="MISC"/>
      </filters>
    </filterColumn>
  </autoFilter>
  <mergeCells count="3">
    <mergeCell ref="A1:I1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9"/>
  <sheetViews>
    <sheetView workbookViewId="0">
      <pane ySplit="6" topLeftCell="A24" activePane="bottomLeft" state="frozen"/>
      <selection activeCell="C336" sqref="C336"/>
      <selection pane="bottomLeft" activeCell="C336" sqref="C336"/>
    </sheetView>
  </sheetViews>
  <sheetFormatPr defaultRowHeight="15" x14ac:dyDescent="0.25"/>
  <cols>
    <col min="1" max="1" width="10.140625" style="2" bestFit="1" customWidth="1"/>
    <col min="2" max="2" width="30.28515625" customWidth="1"/>
    <col min="3" max="3" width="12.85546875" style="7" customWidth="1"/>
    <col min="4" max="4" width="15.28515625" style="7" bestFit="1" customWidth="1"/>
    <col min="5" max="6" width="14.28515625" style="7" bestFit="1" customWidth="1"/>
    <col min="7" max="7" width="15" style="7" bestFit="1" customWidth="1"/>
    <col min="8" max="8" width="14.85546875" style="7" bestFit="1" customWidth="1"/>
    <col min="9" max="9" width="15.28515625" style="7" bestFit="1" customWidth="1"/>
    <col min="10" max="10" width="8.85546875" style="2"/>
    <col min="11" max="11" width="13.7109375" style="2" customWidth="1"/>
  </cols>
  <sheetData>
    <row r="1" spans="1:12" ht="21" x14ac:dyDescent="0.4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3" spans="1:12" ht="18" x14ac:dyDescent="0.35">
      <c r="A3" s="71" t="s">
        <v>670</v>
      </c>
      <c r="B3" s="71"/>
      <c r="C3" s="71"/>
      <c r="D3" s="71"/>
      <c r="E3" s="71"/>
      <c r="F3" s="71"/>
      <c r="G3" s="71"/>
      <c r="H3" s="71"/>
      <c r="I3" s="71"/>
    </row>
    <row r="4" spans="1:12" ht="18" x14ac:dyDescent="0.35">
      <c r="A4" s="72" t="s">
        <v>672</v>
      </c>
      <c r="B4" s="72"/>
      <c r="C4" s="72"/>
      <c r="D4" s="72"/>
      <c r="E4" s="72"/>
      <c r="F4" s="72"/>
      <c r="G4" s="72"/>
      <c r="H4" s="72"/>
      <c r="I4" s="72"/>
    </row>
    <row r="5" spans="1:12" ht="18" x14ac:dyDescent="0.35">
      <c r="A5" s="20"/>
      <c r="B5" s="20"/>
      <c r="C5" s="20"/>
      <c r="D5" s="20"/>
      <c r="E5" s="20"/>
      <c r="F5" s="20"/>
      <c r="G5" s="20"/>
      <c r="H5" s="20"/>
      <c r="I5" s="20"/>
    </row>
    <row r="6" spans="1:12" x14ac:dyDescent="0.25">
      <c r="A6" s="21" t="s">
        <v>15</v>
      </c>
      <c r="B6" s="21" t="s">
        <v>16</v>
      </c>
      <c r="C6" s="21" t="s">
        <v>17</v>
      </c>
      <c r="D6" s="21" t="s">
        <v>18</v>
      </c>
      <c r="E6" s="21" t="s">
        <v>19</v>
      </c>
      <c r="F6" s="21" t="s">
        <v>20</v>
      </c>
      <c r="G6" s="21" t="s">
        <v>21</v>
      </c>
      <c r="H6" s="21" t="s">
        <v>22</v>
      </c>
      <c r="I6" s="21" t="s">
        <v>23</v>
      </c>
      <c r="J6" s="12" t="s">
        <v>655</v>
      </c>
      <c r="K6" s="12" t="s">
        <v>658</v>
      </c>
    </row>
    <row r="7" spans="1:12" x14ac:dyDescent="0.25">
      <c r="A7" s="11" t="s">
        <v>85</v>
      </c>
      <c r="B7" s="13" t="s">
        <v>86</v>
      </c>
      <c r="C7" s="14">
        <v>0</v>
      </c>
      <c r="D7" s="14">
        <v>144355.54</v>
      </c>
      <c r="E7" s="14">
        <v>119546.51</v>
      </c>
      <c r="F7" s="14">
        <v>0</v>
      </c>
      <c r="G7" s="14">
        <v>0</v>
      </c>
      <c r="H7" s="14">
        <v>0</v>
      </c>
      <c r="I7" s="14">
        <f t="shared" ref="I7:I16" si="0">SUM(C7:H7)</f>
        <v>263902.05</v>
      </c>
      <c r="J7" s="15" t="str">
        <f t="shared" ref="J7:J16" si="1">MID(A7,2,1)</f>
        <v>S</v>
      </c>
      <c r="K7" s="15" t="s">
        <v>662</v>
      </c>
      <c r="L7" t="s">
        <v>694</v>
      </c>
    </row>
    <row r="8" spans="1:12" x14ac:dyDescent="0.25">
      <c r="A8" s="11" t="s">
        <v>87</v>
      </c>
      <c r="B8" s="13" t="s">
        <v>88</v>
      </c>
      <c r="C8" s="14">
        <v>69413.5</v>
      </c>
      <c r="D8" s="14">
        <v>40037.4</v>
      </c>
      <c r="E8" s="14">
        <v>109450.9</v>
      </c>
      <c r="F8" s="14">
        <v>69413.5</v>
      </c>
      <c r="G8" s="14">
        <v>0</v>
      </c>
      <c r="H8" s="14">
        <v>0</v>
      </c>
      <c r="I8" s="14">
        <f t="shared" si="0"/>
        <v>288315.3</v>
      </c>
      <c r="J8" s="15" t="str">
        <f t="shared" si="1"/>
        <v>S</v>
      </c>
      <c r="K8" s="15" t="s">
        <v>662</v>
      </c>
      <c r="L8" t="s">
        <v>694</v>
      </c>
    </row>
    <row r="9" spans="1:12" x14ac:dyDescent="0.25">
      <c r="A9" s="11" t="s">
        <v>89</v>
      </c>
      <c r="B9" s="13" t="s">
        <v>90</v>
      </c>
      <c r="C9" s="14">
        <v>66638.52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f t="shared" si="0"/>
        <v>66638.52</v>
      </c>
      <c r="J9" s="15" t="str">
        <f t="shared" si="1"/>
        <v>S</v>
      </c>
      <c r="K9" s="15" t="s">
        <v>662</v>
      </c>
      <c r="L9" t="s">
        <v>694</v>
      </c>
    </row>
    <row r="10" spans="1:12" x14ac:dyDescent="0.25">
      <c r="A10" s="11" t="s">
        <v>93</v>
      </c>
      <c r="B10" s="13" t="s">
        <v>94</v>
      </c>
      <c r="C10" s="14">
        <v>146800.32000000001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f t="shared" si="0"/>
        <v>146800.32000000001</v>
      </c>
      <c r="J10" s="15" t="str">
        <f t="shared" si="1"/>
        <v>S</v>
      </c>
      <c r="K10" s="15" t="s">
        <v>662</v>
      </c>
      <c r="L10" t="s">
        <v>694</v>
      </c>
    </row>
    <row r="11" spans="1:12" x14ac:dyDescent="0.25">
      <c r="A11" s="11" t="s">
        <v>95</v>
      </c>
      <c r="B11" s="13" t="s">
        <v>96</v>
      </c>
      <c r="C11" s="14">
        <v>138471.88</v>
      </c>
      <c r="D11" s="14">
        <v>0</v>
      </c>
      <c r="E11" s="14">
        <v>28549.119999999999</v>
      </c>
      <c r="F11" s="14">
        <v>0</v>
      </c>
      <c r="G11" s="14">
        <v>0</v>
      </c>
      <c r="H11" s="14">
        <v>0</v>
      </c>
      <c r="I11" s="14">
        <f t="shared" si="0"/>
        <v>167021</v>
      </c>
      <c r="J11" s="15" t="str">
        <f t="shared" si="1"/>
        <v>S</v>
      </c>
      <c r="K11" s="15" t="s">
        <v>662</v>
      </c>
      <c r="L11" t="s">
        <v>694</v>
      </c>
    </row>
    <row r="12" spans="1:12" x14ac:dyDescent="0.25">
      <c r="A12" s="11" t="s">
        <v>97</v>
      </c>
      <c r="B12" s="13" t="s">
        <v>98</v>
      </c>
      <c r="C12" s="14">
        <v>868480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f t="shared" si="0"/>
        <v>868480</v>
      </c>
      <c r="J12" s="15" t="str">
        <f t="shared" si="1"/>
        <v>S</v>
      </c>
      <c r="K12" s="15" t="s">
        <v>662</v>
      </c>
      <c r="L12" t="s">
        <v>694</v>
      </c>
    </row>
    <row r="13" spans="1:12" x14ac:dyDescent="0.25">
      <c r="A13" s="11" t="s">
        <v>99</v>
      </c>
      <c r="B13" s="13" t="s">
        <v>100</v>
      </c>
      <c r="C13" s="14">
        <v>0</v>
      </c>
      <c r="D13" s="14">
        <v>198358.47</v>
      </c>
      <c r="E13" s="14">
        <v>82632.59</v>
      </c>
      <c r="F13" s="14">
        <v>0</v>
      </c>
      <c r="G13" s="14">
        <v>0</v>
      </c>
      <c r="H13" s="14">
        <v>0</v>
      </c>
      <c r="I13" s="14">
        <f t="shared" si="0"/>
        <v>280991.06</v>
      </c>
      <c r="J13" s="15" t="str">
        <f t="shared" si="1"/>
        <v>S</v>
      </c>
      <c r="K13" s="15" t="s">
        <v>662</v>
      </c>
      <c r="L13" t="s">
        <v>694</v>
      </c>
    </row>
    <row r="14" spans="1:12" x14ac:dyDescent="0.25">
      <c r="A14" s="11" t="s">
        <v>101</v>
      </c>
      <c r="B14" s="13" t="s">
        <v>102</v>
      </c>
      <c r="C14" s="14">
        <v>78525.899999999994</v>
      </c>
      <c r="D14" s="14">
        <v>0</v>
      </c>
      <c r="E14" s="14">
        <v>81198.649999999994</v>
      </c>
      <c r="F14" s="14">
        <v>0</v>
      </c>
      <c r="G14" s="14">
        <v>20000</v>
      </c>
      <c r="H14" s="14">
        <v>0</v>
      </c>
      <c r="I14" s="14">
        <f t="shared" si="0"/>
        <v>179724.55</v>
      </c>
      <c r="J14" s="15" t="str">
        <f t="shared" si="1"/>
        <v>S</v>
      </c>
      <c r="K14" s="15" t="s">
        <v>662</v>
      </c>
      <c r="L14" t="s">
        <v>694</v>
      </c>
    </row>
    <row r="15" spans="1:12" x14ac:dyDescent="0.25">
      <c r="A15" s="11" t="s">
        <v>109</v>
      </c>
      <c r="B15" s="13" t="s">
        <v>110</v>
      </c>
      <c r="C15" s="14">
        <v>221949.13</v>
      </c>
      <c r="D15" s="14">
        <v>98896.98</v>
      </c>
      <c r="E15" s="14">
        <v>206929.03</v>
      </c>
      <c r="F15" s="14">
        <v>138120.85999999999</v>
      </c>
      <c r="G15" s="14">
        <v>0</v>
      </c>
      <c r="H15" s="14">
        <v>0</v>
      </c>
      <c r="I15" s="14">
        <f t="shared" si="0"/>
        <v>665896</v>
      </c>
      <c r="J15" s="15" t="str">
        <f t="shared" si="1"/>
        <v>S</v>
      </c>
      <c r="K15" s="15" t="s">
        <v>662</v>
      </c>
      <c r="L15" t="s">
        <v>694</v>
      </c>
    </row>
    <row r="16" spans="1:12" x14ac:dyDescent="0.25">
      <c r="A16" s="11" t="s">
        <v>377</v>
      </c>
      <c r="B16" s="13" t="s">
        <v>378</v>
      </c>
      <c r="C16" s="14">
        <v>191502.1</v>
      </c>
      <c r="D16" s="14">
        <v>733996.02</v>
      </c>
      <c r="E16" s="14">
        <v>522324.68</v>
      </c>
      <c r="F16" s="14">
        <v>0</v>
      </c>
      <c r="G16" s="14">
        <v>0</v>
      </c>
      <c r="H16" s="14">
        <v>-6302.64</v>
      </c>
      <c r="I16" s="14">
        <f t="shared" si="0"/>
        <v>1441520.1600000001</v>
      </c>
      <c r="J16" s="15" t="str">
        <f t="shared" si="1"/>
        <v>S</v>
      </c>
      <c r="K16" s="15" t="s">
        <v>662</v>
      </c>
      <c r="L16" t="s">
        <v>694</v>
      </c>
    </row>
    <row r="17" spans="1:12" ht="15.75" hidden="1" thickBot="1" x14ac:dyDescent="0.3">
      <c r="A17" s="17"/>
      <c r="B17" s="18" t="s">
        <v>668</v>
      </c>
      <c r="C17" s="19">
        <f>SUM(C7:C16)</f>
        <v>1781781.35</v>
      </c>
      <c r="D17" s="19">
        <f t="shared" ref="D17:I17" si="2">SUM(D7:D16)</f>
        <v>1215644.4100000001</v>
      </c>
      <c r="E17" s="19">
        <f t="shared" si="2"/>
        <v>1150631.48</v>
      </c>
      <c r="F17" s="19">
        <f t="shared" si="2"/>
        <v>207534.36</v>
      </c>
      <c r="G17" s="19">
        <f t="shared" si="2"/>
        <v>20000</v>
      </c>
      <c r="H17" s="19">
        <f t="shared" si="2"/>
        <v>-6302.64</v>
      </c>
      <c r="I17" s="19">
        <f t="shared" si="2"/>
        <v>4369288.96</v>
      </c>
      <c r="J17" s="15"/>
      <c r="K17" s="15"/>
    </row>
    <row r="18" spans="1:12" x14ac:dyDescent="0.25">
      <c r="A18" s="11" t="s">
        <v>135</v>
      </c>
      <c r="B18" s="13" t="s">
        <v>136</v>
      </c>
      <c r="C18" s="14">
        <v>182244.6</v>
      </c>
      <c r="D18" s="14">
        <v>332984.69</v>
      </c>
      <c r="E18" s="14">
        <v>267801.82</v>
      </c>
      <c r="F18" s="14">
        <v>12942.05</v>
      </c>
      <c r="G18" s="14">
        <v>0</v>
      </c>
      <c r="H18" s="14">
        <v>0</v>
      </c>
      <c r="I18" s="14">
        <f t="shared" ref="I18:I32" si="3">SUM(C18:H18)</f>
        <v>795973.16000000015</v>
      </c>
      <c r="J18" s="15" t="s">
        <v>657</v>
      </c>
      <c r="K18" s="15" t="s">
        <v>663</v>
      </c>
      <c r="L18" t="s">
        <v>694</v>
      </c>
    </row>
    <row r="19" spans="1:12" x14ac:dyDescent="0.25">
      <c r="A19" s="11" t="s">
        <v>137</v>
      </c>
      <c r="B19" s="13" t="s">
        <v>136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-1866.65</v>
      </c>
      <c r="I19" s="14">
        <f t="shared" si="3"/>
        <v>-1866.65</v>
      </c>
      <c r="J19" s="15" t="s">
        <v>657</v>
      </c>
      <c r="K19" s="15" t="s">
        <v>663</v>
      </c>
    </row>
    <row r="20" spans="1:12" x14ac:dyDescent="0.25">
      <c r="A20" s="11" t="s">
        <v>344</v>
      </c>
      <c r="B20" s="13" t="s">
        <v>345</v>
      </c>
      <c r="C20" s="14">
        <v>0</v>
      </c>
      <c r="D20" s="14">
        <v>0</v>
      </c>
      <c r="E20" s="14">
        <v>0</v>
      </c>
      <c r="F20" s="14">
        <v>33300</v>
      </c>
      <c r="G20" s="14">
        <v>0</v>
      </c>
      <c r="H20" s="14">
        <v>0</v>
      </c>
      <c r="I20" s="14">
        <f t="shared" si="3"/>
        <v>33300</v>
      </c>
      <c r="J20" s="15" t="str">
        <f t="shared" ref="J20:J32" si="4">MID(A20,2,1)</f>
        <v>S</v>
      </c>
      <c r="K20" s="15" t="s">
        <v>663</v>
      </c>
      <c r="L20" t="s">
        <v>694</v>
      </c>
    </row>
    <row r="21" spans="1:12" x14ac:dyDescent="0.25">
      <c r="A21" s="11" t="s">
        <v>358</v>
      </c>
      <c r="B21" s="13" t="s">
        <v>359</v>
      </c>
      <c r="C21" s="14">
        <v>678857.85</v>
      </c>
      <c r="D21" s="14">
        <v>700678.38</v>
      </c>
      <c r="E21" s="14">
        <v>424040.04</v>
      </c>
      <c r="F21" s="14">
        <v>0</v>
      </c>
      <c r="G21" s="14">
        <v>0</v>
      </c>
      <c r="H21" s="14">
        <v>0</v>
      </c>
      <c r="I21" s="14">
        <f t="shared" si="3"/>
        <v>1803576.27</v>
      </c>
      <c r="J21" s="15" t="str">
        <f t="shared" si="4"/>
        <v>S</v>
      </c>
      <c r="K21" s="15" t="s">
        <v>663</v>
      </c>
      <c r="L21" t="s">
        <v>694</v>
      </c>
    </row>
    <row r="22" spans="1:12" x14ac:dyDescent="0.25">
      <c r="A22" s="11" t="s">
        <v>371</v>
      </c>
      <c r="B22" s="13" t="s">
        <v>372</v>
      </c>
      <c r="C22" s="14">
        <v>0</v>
      </c>
      <c r="D22" s="14">
        <v>0</v>
      </c>
      <c r="E22" s="14">
        <v>0</v>
      </c>
      <c r="F22" s="14">
        <v>0</v>
      </c>
      <c r="G22" s="14">
        <v>27399.32</v>
      </c>
      <c r="H22" s="14">
        <v>0</v>
      </c>
      <c r="I22" s="14">
        <f t="shared" si="3"/>
        <v>27399.32</v>
      </c>
      <c r="J22" s="15" t="str">
        <f t="shared" si="4"/>
        <v>S</v>
      </c>
      <c r="K22" s="15" t="s">
        <v>663</v>
      </c>
      <c r="L22" t="s">
        <v>694</v>
      </c>
    </row>
    <row r="23" spans="1:12" x14ac:dyDescent="0.25">
      <c r="A23" s="11" t="s">
        <v>373</v>
      </c>
      <c r="B23" s="13" t="s">
        <v>374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-1130.24</v>
      </c>
      <c r="I23" s="14">
        <f t="shared" si="3"/>
        <v>-1130.24</v>
      </c>
      <c r="J23" s="15" t="str">
        <f t="shared" si="4"/>
        <v>S</v>
      </c>
      <c r="K23" s="15" t="s">
        <v>663</v>
      </c>
    </row>
    <row r="24" spans="1:12" x14ac:dyDescent="0.25">
      <c r="A24" s="11" t="s">
        <v>379</v>
      </c>
      <c r="B24" s="13" t="s">
        <v>380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-2500</v>
      </c>
      <c r="I24" s="14">
        <f t="shared" si="3"/>
        <v>-2500</v>
      </c>
      <c r="J24" s="15" t="str">
        <f t="shared" si="4"/>
        <v>S</v>
      </c>
      <c r="K24" s="15" t="s">
        <v>663</v>
      </c>
    </row>
    <row r="25" spans="1:12" x14ac:dyDescent="0.25">
      <c r="A25" s="11" t="s">
        <v>383</v>
      </c>
      <c r="B25" s="13" t="s">
        <v>384</v>
      </c>
      <c r="C25" s="14">
        <v>67032.649999999994</v>
      </c>
      <c r="D25" s="14">
        <v>949989.37</v>
      </c>
      <c r="E25" s="14">
        <v>546453.82999999996</v>
      </c>
      <c r="F25" s="14">
        <v>458318.92</v>
      </c>
      <c r="G25" s="14">
        <v>603913.31000000006</v>
      </c>
      <c r="H25" s="14">
        <v>0</v>
      </c>
      <c r="I25" s="14">
        <f t="shared" si="3"/>
        <v>2625708.08</v>
      </c>
      <c r="J25" s="15" t="str">
        <f t="shared" si="4"/>
        <v>S</v>
      </c>
      <c r="K25" s="15" t="s">
        <v>663</v>
      </c>
      <c r="L25" t="s">
        <v>694</v>
      </c>
    </row>
    <row r="26" spans="1:12" x14ac:dyDescent="0.25">
      <c r="A26" s="11" t="s">
        <v>388</v>
      </c>
      <c r="B26" s="13" t="s">
        <v>389</v>
      </c>
      <c r="C26" s="14">
        <v>357469.06</v>
      </c>
      <c r="D26" s="14">
        <v>550281.06000000006</v>
      </c>
      <c r="E26" s="14">
        <v>393601.32</v>
      </c>
      <c r="F26" s="14">
        <v>138920.03</v>
      </c>
      <c r="G26" s="14">
        <v>0</v>
      </c>
      <c r="H26" s="14">
        <v>0</v>
      </c>
      <c r="I26" s="14">
        <f t="shared" si="3"/>
        <v>1440271.4700000002</v>
      </c>
      <c r="J26" s="15" t="str">
        <f t="shared" si="4"/>
        <v>S</v>
      </c>
      <c r="K26" s="15" t="s">
        <v>663</v>
      </c>
      <c r="L26" t="s">
        <v>694</v>
      </c>
    </row>
    <row r="27" spans="1:12" x14ac:dyDescent="0.25">
      <c r="A27" s="11" t="s">
        <v>390</v>
      </c>
      <c r="B27" s="13" t="s">
        <v>391</v>
      </c>
      <c r="C27" s="14">
        <v>487651.31</v>
      </c>
      <c r="D27" s="14">
        <v>426107.96</v>
      </c>
      <c r="E27" s="14">
        <v>243324.37</v>
      </c>
      <c r="F27" s="14">
        <v>230986.16</v>
      </c>
      <c r="G27" s="14">
        <v>0</v>
      </c>
      <c r="H27" s="14">
        <v>0</v>
      </c>
      <c r="I27" s="14">
        <f t="shared" si="3"/>
        <v>1388069.8</v>
      </c>
      <c r="J27" s="15" t="str">
        <f t="shared" si="4"/>
        <v>S</v>
      </c>
      <c r="K27" s="15" t="s">
        <v>663</v>
      </c>
      <c r="L27" t="s">
        <v>694</v>
      </c>
    </row>
    <row r="28" spans="1:12" x14ac:dyDescent="0.25">
      <c r="A28" s="11" t="s">
        <v>396</v>
      </c>
      <c r="B28" s="13" t="s">
        <v>397</v>
      </c>
      <c r="C28" s="14">
        <v>108896.99</v>
      </c>
      <c r="D28" s="14">
        <v>61058.65</v>
      </c>
      <c r="E28" s="14">
        <v>0</v>
      </c>
      <c r="F28" s="14">
        <v>0</v>
      </c>
      <c r="G28" s="14">
        <v>0</v>
      </c>
      <c r="H28" s="14">
        <v>0</v>
      </c>
      <c r="I28" s="14">
        <f t="shared" si="3"/>
        <v>169955.64</v>
      </c>
      <c r="J28" s="15" t="str">
        <f t="shared" si="4"/>
        <v>S</v>
      </c>
      <c r="K28" s="15" t="s">
        <v>663</v>
      </c>
      <c r="L28" t="s">
        <v>694</v>
      </c>
    </row>
    <row r="29" spans="1:12" x14ac:dyDescent="0.25">
      <c r="A29" s="11" t="s">
        <v>398</v>
      </c>
      <c r="B29" s="13" t="s">
        <v>399</v>
      </c>
      <c r="C29" s="14">
        <v>58243.9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f t="shared" si="3"/>
        <v>58243.9</v>
      </c>
      <c r="J29" s="15" t="str">
        <f t="shared" si="4"/>
        <v>S</v>
      </c>
      <c r="K29" s="15" t="s">
        <v>663</v>
      </c>
      <c r="L29" t="s">
        <v>694</v>
      </c>
    </row>
    <row r="30" spans="1:12" x14ac:dyDescent="0.25">
      <c r="A30" s="11" t="s">
        <v>400</v>
      </c>
      <c r="B30" s="13" t="s">
        <v>401</v>
      </c>
      <c r="C30" s="14">
        <v>87285.51</v>
      </c>
      <c r="D30" s="14">
        <v>1555.3</v>
      </c>
      <c r="E30" s="14">
        <v>0</v>
      </c>
      <c r="F30" s="14">
        <v>0</v>
      </c>
      <c r="G30" s="14">
        <v>0</v>
      </c>
      <c r="H30" s="14">
        <v>-45099.75</v>
      </c>
      <c r="I30" s="14">
        <f t="shared" si="3"/>
        <v>43741.06</v>
      </c>
      <c r="J30" s="15" t="str">
        <f t="shared" si="4"/>
        <v>S</v>
      </c>
      <c r="K30" s="15" t="s">
        <v>663</v>
      </c>
      <c r="L30" t="s">
        <v>694</v>
      </c>
    </row>
    <row r="31" spans="1:12" x14ac:dyDescent="0.25">
      <c r="A31" s="11" t="s">
        <v>404</v>
      </c>
      <c r="B31" s="13" t="s">
        <v>405</v>
      </c>
      <c r="C31" s="14">
        <v>3209.6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f t="shared" si="3"/>
        <v>3209.6</v>
      </c>
      <c r="J31" s="15" t="str">
        <f t="shared" si="4"/>
        <v>S</v>
      </c>
      <c r="K31" s="15" t="s">
        <v>663</v>
      </c>
      <c r="L31" t="s">
        <v>694</v>
      </c>
    </row>
    <row r="32" spans="1:12" x14ac:dyDescent="0.25">
      <c r="A32" s="11" t="s">
        <v>410</v>
      </c>
      <c r="B32" s="13" t="s">
        <v>411</v>
      </c>
      <c r="C32" s="14">
        <v>8606.36</v>
      </c>
      <c r="D32" s="14">
        <v>162184.38</v>
      </c>
      <c r="E32" s="14">
        <v>14674.5</v>
      </c>
      <c r="F32" s="14">
        <v>55465.31</v>
      </c>
      <c r="G32" s="14">
        <v>0</v>
      </c>
      <c r="H32" s="14">
        <v>0</v>
      </c>
      <c r="I32" s="14">
        <f t="shared" si="3"/>
        <v>240930.55</v>
      </c>
      <c r="J32" s="15" t="str">
        <f t="shared" si="4"/>
        <v>S</v>
      </c>
      <c r="K32" s="15" t="s">
        <v>663</v>
      </c>
      <c r="L32" t="s">
        <v>694</v>
      </c>
    </row>
    <row r="33" spans="1:11" ht="15.75" hidden="1" thickBot="1" x14ac:dyDescent="0.3">
      <c r="A33" s="17"/>
      <c r="B33" s="18" t="s">
        <v>673</v>
      </c>
      <c r="C33" s="19">
        <f>SUM(C18:C32)</f>
        <v>2039497.83</v>
      </c>
      <c r="D33" s="19">
        <f t="shared" ref="D33:I33" si="5">SUM(D18:D32)</f>
        <v>3184839.7899999996</v>
      </c>
      <c r="E33" s="19">
        <f t="shared" si="5"/>
        <v>1889895.88</v>
      </c>
      <c r="F33" s="19">
        <f t="shared" si="5"/>
        <v>929932.47</v>
      </c>
      <c r="G33" s="19">
        <f t="shared" si="5"/>
        <v>631312.63</v>
      </c>
      <c r="H33" s="19">
        <f t="shared" si="5"/>
        <v>-50596.639999999999</v>
      </c>
      <c r="I33" s="19">
        <f t="shared" si="5"/>
        <v>8624881.959999999</v>
      </c>
      <c r="J33" s="15"/>
      <c r="K33" s="15"/>
    </row>
    <row r="34" spans="1:11" x14ac:dyDescent="0.25">
      <c r="A34" s="11" t="s">
        <v>24</v>
      </c>
      <c r="B34" s="13" t="s">
        <v>25</v>
      </c>
      <c r="C34" s="14">
        <v>7123.6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f>SUM(C34:H34)</f>
        <v>7123.6</v>
      </c>
      <c r="J34" s="15" t="s">
        <v>657</v>
      </c>
      <c r="K34" s="15" t="s">
        <v>665</v>
      </c>
    </row>
    <row r="35" spans="1:11" ht="15.75" hidden="1" thickBot="1" x14ac:dyDescent="0.3">
      <c r="A35" s="17"/>
      <c r="B35" s="18" t="s">
        <v>665</v>
      </c>
      <c r="C35" s="19">
        <f>SUM(C34)</f>
        <v>7123.6</v>
      </c>
      <c r="D35" s="19">
        <f t="shared" ref="D35:I35" si="6">SUM(D34)</f>
        <v>0</v>
      </c>
      <c r="E35" s="19">
        <f t="shared" si="6"/>
        <v>0</v>
      </c>
      <c r="F35" s="19">
        <f t="shared" si="6"/>
        <v>0</v>
      </c>
      <c r="G35" s="19">
        <f t="shared" si="6"/>
        <v>0</v>
      </c>
      <c r="H35" s="19">
        <f t="shared" si="6"/>
        <v>0</v>
      </c>
      <c r="I35" s="19">
        <f t="shared" si="6"/>
        <v>7123.6</v>
      </c>
      <c r="J35" s="15"/>
      <c r="K35" s="15"/>
    </row>
    <row r="36" spans="1:11" hidden="1" x14ac:dyDescent="0.25">
      <c r="A36" s="11" t="s">
        <v>138</v>
      </c>
      <c r="B36" s="13" t="s">
        <v>139</v>
      </c>
      <c r="C36" s="14">
        <v>45716.79</v>
      </c>
      <c r="D36" s="14">
        <v>48121.06</v>
      </c>
      <c r="E36" s="14">
        <v>0</v>
      </c>
      <c r="F36" s="14">
        <v>0</v>
      </c>
      <c r="G36" s="14">
        <v>0</v>
      </c>
      <c r="H36" s="14">
        <v>-336614</v>
      </c>
      <c r="I36" s="14">
        <f t="shared" ref="I36:I48" si="7">SUM(C36:H36)</f>
        <v>-242776.15</v>
      </c>
      <c r="J36" s="15" t="s">
        <v>657</v>
      </c>
      <c r="K36" s="15" t="s">
        <v>664</v>
      </c>
    </row>
    <row r="37" spans="1:11" hidden="1" x14ac:dyDescent="0.25">
      <c r="A37" s="11" t="s">
        <v>140</v>
      </c>
      <c r="B37" s="13" t="s">
        <v>141</v>
      </c>
      <c r="C37" s="14">
        <v>197060.5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f t="shared" si="7"/>
        <v>197060.5</v>
      </c>
      <c r="J37" s="15" t="s">
        <v>657</v>
      </c>
      <c r="K37" s="15" t="s">
        <v>664</v>
      </c>
    </row>
    <row r="38" spans="1:11" hidden="1" x14ac:dyDescent="0.25">
      <c r="A38" s="11" t="s">
        <v>354</v>
      </c>
      <c r="B38" s="13" t="s">
        <v>355</v>
      </c>
      <c r="C38" s="14">
        <v>2002271.98</v>
      </c>
      <c r="D38" s="14">
        <v>1167276.26</v>
      </c>
      <c r="E38" s="14">
        <v>840112.8</v>
      </c>
      <c r="F38" s="14">
        <v>2087513.57</v>
      </c>
      <c r="G38" s="14">
        <v>359703.53</v>
      </c>
      <c r="H38" s="14">
        <v>-8725.14</v>
      </c>
      <c r="I38" s="14">
        <f t="shared" si="7"/>
        <v>6448153.0000000009</v>
      </c>
      <c r="J38" s="15" t="str">
        <f t="shared" ref="J38:J48" si="8">MID(A38,2,1)</f>
        <v>S</v>
      </c>
      <c r="K38" s="15" t="s">
        <v>664</v>
      </c>
    </row>
    <row r="39" spans="1:11" hidden="1" x14ac:dyDescent="0.25">
      <c r="A39" s="11" t="s">
        <v>356</v>
      </c>
      <c r="B39" s="13" t="s">
        <v>357</v>
      </c>
      <c r="C39" s="14">
        <v>11774963.359999999</v>
      </c>
      <c r="D39" s="14">
        <v>15784253.699999999</v>
      </c>
      <c r="E39" s="14">
        <v>1586626.63</v>
      </c>
      <c r="F39" s="14">
        <v>41831.78</v>
      </c>
      <c r="G39" s="14">
        <v>311923.18</v>
      </c>
      <c r="H39" s="14">
        <v>0</v>
      </c>
      <c r="I39" s="14">
        <f t="shared" si="7"/>
        <v>29499598.649999999</v>
      </c>
      <c r="J39" s="15" t="str">
        <f t="shared" si="8"/>
        <v>S</v>
      </c>
      <c r="K39" s="15" t="s">
        <v>664</v>
      </c>
    </row>
    <row r="40" spans="1:11" hidden="1" x14ac:dyDescent="0.25">
      <c r="A40" s="11" t="s">
        <v>360</v>
      </c>
      <c r="B40" s="13" t="s">
        <v>361</v>
      </c>
      <c r="C40" s="14">
        <v>3048068.5</v>
      </c>
      <c r="D40" s="14">
        <v>2173472.5</v>
      </c>
      <c r="E40" s="14">
        <v>0</v>
      </c>
      <c r="F40" s="14">
        <v>0</v>
      </c>
      <c r="G40" s="14">
        <v>0</v>
      </c>
      <c r="H40" s="14">
        <v>0</v>
      </c>
      <c r="I40" s="14">
        <f t="shared" si="7"/>
        <v>5221541</v>
      </c>
      <c r="J40" s="15" t="str">
        <f t="shared" si="8"/>
        <v>S</v>
      </c>
      <c r="K40" s="15" t="s">
        <v>664</v>
      </c>
    </row>
    <row r="41" spans="1:11" hidden="1" x14ac:dyDescent="0.25">
      <c r="A41" s="11" t="s">
        <v>368</v>
      </c>
      <c r="B41" s="13" t="s">
        <v>221</v>
      </c>
      <c r="C41" s="14">
        <v>15490188.16</v>
      </c>
      <c r="D41" s="14">
        <v>15417593.810000001</v>
      </c>
      <c r="E41" s="14">
        <v>2791219.2000000002</v>
      </c>
      <c r="F41" s="14">
        <v>678276.18</v>
      </c>
      <c r="G41" s="14">
        <v>40883.47</v>
      </c>
      <c r="H41" s="14">
        <v>-231720</v>
      </c>
      <c r="I41" s="14">
        <f t="shared" si="7"/>
        <v>34186440.82</v>
      </c>
      <c r="J41" s="15" t="str">
        <f t="shared" si="8"/>
        <v>S</v>
      </c>
      <c r="K41" s="15" t="s">
        <v>664</v>
      </c>
    </row>
    <row r="42" spans="1:11" hidden="1" x14ac:dyDescent="0.25">
      <c r="A42" s="11" t="s">
        <v>369</v>
      </c>
      <c r="B42" s="13" t="s">
        <v>221</v>
      </c>
      <c r="C42" s="14">
        <v>2044385.98</v>
      </c>
      <c r="D42" s="14">
        <v>2224465.4500000002</v>
      </c>
      <c r="E42" s="14">
        <v>679533.68</v>
      </c>
      <c r="F42" s="14">
        <v>3817.64</v>
      </c>
      <c r="G42" s="14">
        <v>0</v>
      </c>
      <c r="H42" s="14">
        <v>-432300</v>
      </c>
      <c r="I42" s="14">
        <f t="shared" si="7"/>
        <v>4519902.7499999991</v>
      </c>
      <c r="J42" s="15" t="str">
        <f t="shared" si="8"/>
        <v>S</v>
      </c>
      <c r="K42" s="15" t="s">
        <v>664</v>
      </c>
    </row>
    <row r="43" spans="1:11" hidden="1" x14ac:dyDescent="0.25">
      <c r="A43" s="11" t="s">
        <v>370</v>
      </c>
      <c r="B43" s="13" t="s">
        <v>221</v>
      </c>
      <c r="C43" s="14">
        <v>1212101.71</v>
      </c>
      <c r="D43" s="14">
        <v>1748127.37</v>
      </c>
      <c r="E43" s="14">
        <v>0</v>
      </c>
      <c r="F43" s="14">
        <v>3504.6</v>
      </c>
      <c r="G43" s="14">
        <v>0</v>
      </c>
      <c r="H43" s="14">
        <v>-160</v>
      </c>
      <c r="I43" s="14">
        <f t="shared" si="7"/>
        <v>2963573.68</v>
      </c>
      <c r="J43" s="15" t="str">
        <f t="shared" si="8"/>
        <v>S</v>
      </c>
      <c r="K43" s="15" t="s">
        <v>664</v>
      </c>
    </row>
    <row r="44" spans="1:11" hidden="1" x14ac:dyDescent="0.25">
      <c r="A44" s="11" t="s">
        <v>381</v>
      </c>
      <c r="B44" s="13" t="s">
        <v>382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-27600</v>
      </c>
      <c r="I44" s="14">
        <f t="shared" si="7"/>
        <v>-27600</v>
      </c>
      <c r="J44" s="15" t="str">
        <f t="shared" si="8"/>
        <v>S</v>
      </c>
      <c r="K44" s="15" t="s">
        <v>664</v>
      </c>
    </row>
    <row r="45" spans="1:11" hidden="1" x14ac:dyDescent="0.25">
      <c r="A45" s="11" t="s">
        <v>385</v>
      </c>
      <c r="B45" s="13" t="s">
        <v>386</v>
      </c>
      <c r="C45" s="14">
        <v>0</v>
      </c>
      <c r="D45" s="14">
        <v>0</v>
      </c>
      <c r="E45" s="14">
        <v>0</v>
      </c>
      <c r="F45" s="14">
        <v>0</v>
      </c>
      <c r="G45" s="14">
        <v>35219.58</v>
      </c>
      <c r="H45" s="14">
        <v>0</v>
      </c>
      <c r="I45" s="14">
        <f t="shared" si="7"/>
        <v>35219.58</v>
      </c>
      <c r="J45" s="15" t="str">
        <f t="shared" si="8"/>
        <v>S</v>
      </c>
      <c r="K45" s="15" t="s">
        <v>664</v>
      </c>
    </row>
    <row r="46" spans="1:11" hidden="1" x14ac:dyDescent="0.25">
      <c r="A46" s="11" t="s">
        <v>387</v>
      </c>
      <c r="B46" s="13" t="s">
        <v>321</v>
      </c>
      <c r="C46" s="14">
        <v>167182.39999999999</v>
      </c>
      <c r="D46" s="14">
        <v>191750</v>
      </c>
      <c r="E46" s="14">
        <v>0</v>
      </c>
      <c r="F46" s="14">
        <v>0</v>
      </c>
      <c r="G46" s="14">
        <v>0</v>
      </c>
      <c r="H46" s="14">
        <v>0</v>
      </c>
      <c r="I46" s="14">
        <f t="shared" si="7"/>
        <v>358932.4</v>
      </c>
      <c r="J46" s="15" t="str">
        <f t="shared" si="8"/>
        <v>S</v>
      </c>
      <c r="K46" s="15" t="s">
        <v>664</v>
      </c>
    </row>
    <row r="47" spans="1:11" hidden="1" x14ac:dyDescent="0.25">
      <c r="A47" s="11" t="s">
        <v>392</v>
      </c>
      <c r="B47" s="13" t="s">
        <v>393</v>
      </c>
      <c r="C47" s="14">
        <v>3852040.98</v>
      </c>
      <c r="D47" s="14">
        <v>2437730.65</v>
      </c>
      <c r="E47" s="14">
        <v>1200419.8999999999</v>
      </c>
      <c r="F47" s="14">
        <v>363342.06</v>
      </c>
      <c r="G47" s="14">
        <v>16028.75</v>
      </c>
      <c r="H47" s="14">
        <v>0</v>
      </c>
      <c r="I47" s="14">
        <f t="shared" si="7"/>
        <v>7869562.3399999989</v>
      </c>
      <c r="J47" s="15" t="str">
        <f t="shared" si="8"/>
        <v>S</v>
      </c>
      <c r="K47" s="15" t="s">
        <v>664</v>
      </c>
    </row>
    <row r="48" spans="1:11" hidden="1" x14ac:dyDescent="0.25">
      <c r="A48" s="11" t="s">
        <v>406</v>
      </c>
      <c r="B48" s="13" t="s">
        <v>407</v>
      </c>
      <c r="C48" s="14">
        <v>1702607.19</v>
      </c>
      <c r="D48" s="14">
        <v>2716827.32</v>
      </c>
      <c r="E48" s="14">
        <v>241571.02</v>
      </c>
      <c r="F48" s="14">
        <v>0</v>
      </c>
      <c r="G48" s="14">
        <v>0</v>
      </c>
      <c r="H48" s="14">
        <v>0</v>
      </c>
      <c r="I48" s="14">
        <f t="shared" si="7"/>
        <v>4661005.5299999993</v>
      </c>
      <c r="J48" s="15" t="str">
        <f t="shared" si="8"/>
        <v>S</v>
      </c>
      <c r="K48" s="15" t="s">
        <v>664</v>
      </c>
    </row>
    <row r="49" spans="1:11" ht="15.75" hidden="1" thickBot="1" x14ac:dyDescent="0.3">
      <c r="A49" s="17"/>
      <c r="B49" s="18" t="s">
        <v>664</v>
      </c>
      <c r="C49" s="19">
        <f>SUM(C36:C48)</f>
        <v>41536587.54999999</v>
      </c>
      <c r="D49" s="19">
        <f t="shared" ref="D49:I49" si="9">SUM(D36:D48)</f>
        <v>43909618.119999997</v>
      </c>
      <c r="E49" s="19">
        <f t="shared" si="9"/>
        <v>7339483.2299999986</v>
      </c>
      <c r="F49" s="19">
        <f t="shared" si="9"/>
        <v>3178285.8300000005</v>
      </c>
      <c r="G49" s="19">
        <f t="shared" si="9"/>
        <v>763758.50999999989</v>
      </c>
      <c r="H49" s="19">
        <f t="shared" si="9"/>
        <v>-1037119.14</v>
      </c>
      <c r="I49" s="19">
        <f t="shared" si="9"/>
        <v>95690614.100000009</v>
      </c>
      <c r="J49" s="15"/>
      <c r="K49" s="15"/>
    </row>
    <row r="50" spans="1:11" hidden="1" x14ac:dyDescent="0.25">
      <c r="A50" s="11" t="s">
        <v>91</v>
      </c>
      <c r="B50" s="13" t="s">
        <v>92</v>
      </c>
      <c r="C50" s="14">
        <v>0</v>
      </c>
      <c r="D50" s="14">
        <v>679134.96</v>
      </c>
      <c r="E50" s="14">
        <v>0</v>
      </c>
      <c r="F50" s="14">
        <v>0</v>
      </c>
      <c r="G50" s="14">
        <v>48668</v>
      </c>
      <c r="H50" s="14">
        <v>0</v>
      </c>
      <c r="I50" s="14">
        <f>SUM(C50:H50)</f>
        <v>727802.96</v>
      </c>
      <c r="J50" s="15" t="str">
        <f>MID(A50,2,1)</f>
        <v>S</v>
      </c>
      <c r="K50" s="15" t="s">
        <v>659</v>
      </c>
    </row>
    <row r="51" spans="1:11" hidden="1" x14ac:dyDescent="0.25">
      <c r="A51" s="11" t="s">
        <v>103</v>
      </c>
      <c r="B51" s="13" t="s">
        <v>104</v>
      </c>
      <c r="C51" s="14">
        <v>658878.53</v>
      </c>
      <c r="D51" s="14">
        <v>7578810.3399999999</v>
      </c>
      <c r="E51" s="14">
        <v>467277.81</v>
      </c>
      <c r="F51" s="14">
        <v>443056.07</v>
      </c>
      <c r="G51" s="14">
        <v>1222772.02</v>
      </c>
      <c r="H51" s="14">
        <v>0</v>
      </c>
      <c r="I51" s="14">
        <f>SUM(C51:H51)</f>
        <v>10370794.77</v>
      </c>
      <c r="J51" s="15" t="str">
        <f>MID(A51,2,1)</f>
        <v>S</v>
      </c>
      <c r="K51" s="15" t="s">
        <v>659</v>
      </c>
    </row>
    <row r="52" spans="1:11" hidden="1" x14ac:dyDescent="0.25">
      <c r="A52" s="11" t="s">
        <v>105</v>
      </c>
      <c r="B52" s="13" t="s">
        <v>106</v>
      </c>
      <c r="C52" s="14">
        <v>143315.20000000001</v>
      </c>
      <c r="D52" s="14">
        <v>0</v>
      </c>
      <c r="E52" s="14">
        <v>0</v>
      </c>
      <c r="F52" s="14">
        <v>0</v>
      </c>
      <c r="G52" s="14">
        <v>639664.84</v>
      </c>
      <c r="H52" s="14">
        <v>0</v>
      </c>
      <c r="I52" s="14">
        <f>SUM(C52:H52)</f>
        <v>782980.04</v>
      </c>
      <c r="J52" s="15" t="str">
        <f>MID(A52,2,1)</f>
        <v>S</v>
      </c>
      <c r="K52" s="15" t="s">
        <v>659</v>
      </c>
    </row>
    <row r="53" spans="1:11" hidden="1" x14ac:dyDescent="0.25">
      <c r="A53" s="11" t="s">
        <v>107</v>
      </c>
      <c r="B53" s="13" t="s">
        <v>108</v>
      </c>
      <c r="C53" s="14">
        <v>0</v>
      </c>
      <c r="D53" s="14">
        <v>0</v>
      </c>
      <c r="E53" s="14">
        <v>0</v>
      </c>
      <c r="F53" s="14">
        <v>3020.61</v>
      </c>
      <c r="G53" s="14">
        <v>0</v>
      </c>
      <c r="H53" s="14">
        <v>0</v>
      </c>
      <c r="I53" s="14">
        <f>SUM(C53:H53)</f>
        <v>3020.61</v>
      </c>
      <c r="J53" s="15" t="str">
        <f>MID(A53,2,1)</f>
        <v>S</v>
      </c>
      <c r="K53" s="15" t="s">
        <v>659</v>
      </c>
    </row>
    <row r="54" spans="1:11" ht="15.75" hidden="1" thickBot="1" x14ac:dyDescent="0.3">
      <c r="A54" s="17"/>
      <c r="B54" s="18" t="s">
        <v>659</v>
      </c>
      <c r="C54" s="19">
        <f>SUM(C50:C53)</f>
        <v>802193.73</v>
      </c>
      <c r="D54" s="19">
        <f t="shared" ref="D54:I54" si="10">SUM(D50:D53)</f>
        <v>8257945.2999999998</v>
      </c>
      <c r="E54" s="19">
        <f t="shared" si="10"/>
        <v>467277.81</v>
      </c>
      <c r="F54" s="19">
        <f t="shared" si="10"/>
        <v>446076.68</v>
      </c>
      <c r="G54" s="19">
        <f t="shared" si="10"/>
        <v>1911104.8599999999</v>
      </c>
      <c r="H54" s="19">
        <f t="shared" si="10"/>
        <v>0</v>
      </c>
      <c r="I54" s="19">
        <f t="shared" si="10"/>
        <v>11884598.379999999</v>
      </c>
      <c r="J54" s="15"/>
      <c r="K54" s="15"/>
    </row>
    <row r="55" spans="1:11" hidden="1" x14ac:dyDescent="0.25">
      <c r="A55" s="11" t="s">
        <v>346</v>
      </c>
      <c r="B55" s="13" t="s">
        <v>347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-67751.05</v>
      </c>
      <c r="I55" s="14">
        <f t="shared" ref="I55:I65" si="11">SUM(C55:H55)</f>
        <v>-67751.05</v>
      </c>
      <c r="J55" s="15" t="str">
        <f t="shared" ref="J55:J65" si="12">MID(A55,2,1)</f>
        <v>S</v>
      </c>
      <c r="K55" s="15" t="s">
        <v>660</v>
      </c>
    </row>
    <row r="56" spans="1:11" hidden="1" x14ac:dyDescent="0.25">
      <c r="A56" s="11" t="s">
        <v>348</v>
      </c>
      <c r="B56" s="13" t="s">
        <v>349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-30765.02</v>
      </c>
      <c r="I56" s="14">
        <f t="shared" si="11"/>
        <v>-30765.02</v>
      </c>
      <c r="J56" s="15" t="str">
        <f t="shared" si="12"/>
        <v>S</v>
      </c>
      <c r="K56" s="15" t="s">
        <v>660</v>
      </c>
    </row>
    <row r="57" spans="1:11" hidden="1" x14ac:dyDescent="0.25">
      <c r="A57" s="11" t="s">
        <v>350</v>
      </c>
      <c r="B57" s="13" t="s">
        <v>351</v>
      </c>
      <c r="C57" s="14">
        <v>174778.01</v>
      </c>
      <c r="D57" s="14">
        <v>3632.35</v>
      </c>
      <c r="E57" s="14">
        <v>0</v>
      </c>
      <c r="F57" s="14">
        <v>0</v>
      </c>
      <c r="G57" s="14">
        <v>0</v>
      </c>
      <c r="H57" s="14">
        <v>0</v>
      </c>
      <c r="I57" s="14">
        <f t="shared" si="11"/>
        <v>178410.36000000002</v>
      </c>
      <c r="J57" s="15" t="str">
        <f t="shared" si="12"/>
        <v>S</v>
      </c>
      <c r="K57" s="15" t="s">
        <v>660</v>
      </c>
    </row>
    <row r="58" spans="1:11" hidden="1" x14ac:dyDescent="0.25">
      <c r="A58" s="11" t="s">
        <v>352</v>
      </c>
      <c r="B58" s="13" t="s">
        <v>353</v>
      </c>
      <c r="C58" s="14">
        <v>0</v>
      </c>
      <c r="D58" s="14">
        <v>0</v>
      </c>
      <c r="E58" s="14">
        <v>0</v>
      </c>
      <c r="F58" s="14">
        <v>0</v>
      </c>
      <c r="G58" s="14">
        <v>16008.5</v>
      </c>
      <c r="H58" s="14">
        <v>-1555.63</v>
      </c>
      <c r="I58" s="14">
        <f t="shared" si="11"/>
        <v>14452.869999999999</v>
      </c>
      <c r="J58" s="15" t="str">
        <f t="shared" si="12"/>
        <v>S</v>
      </c>
      <c r="K58" s="15" t="s">
        <v>660</v>
      </c>
    </row>
    <row r="59" spans="1:11" hidden="1" x14ac:dyDescent="0.25">
      <c r="A59" s="11" t="s">
        <v>362</v>
      </c>
      <c r="B59" s="13" t="s">
        <v>363</v>
      </c>
      <c r="C59" s="14">
        <v>141242.76</v>
      </c>
      <c r="D59" s="14">
        <v>204778.74</v>
      </c>
      <c r="E59" s="14">
        <v>0</v>
      </c>
      <c r="F59" s="14">
        <v>0</v>
      </c>
      <c r="G59" s="14">
        <v>0</v>
      </c>
      <c r="H59" s="14">
        <v>0</v>
      </c>
      <c r="I59" s="14">
        <f t="shared" si="11"/>
        <v>346021.5</v>
      </c>
      <c r="J59" s="15" t="str">
        <f t="shared" si="12"/>
        <v>S</v>
      </c>
      <c r="K59" s="15" t="s">
        <v>660</v>
      </c>
    </row>
    <row r="60" spans="1:11" hidden="1" x14ac:dyDescent="0.25">
      <c r="A60" s="11" t="s">
        <v>364</v>
      </c>
      <c r="B60" s="13" t="s">
        <v>365</v>
      </c>
      <c r="C60" s="14">
        <v>70768.14</v>
      </c>
      <c r="D60" s="14">
        <v>43718.52</v>
      </c>
      <c r="E60" s="14">
        <v>0</v>
      </c>
      <c r="F60" s="14">
        <v>0</v>
      </c>
      <c r="G60" s="14">
        <v>37963.93</v>
      </c>
      <c r="H60" s="14">
        <v>0</v>
      </c>
      <c r="I60" s="14">
        <f t="shared" si="11"/>
        <v>152450.59</v>
      </c>
      <c r="J60" s="15" t="str">
        <f t="shared" si="12"/>
        <v>S</v>
      </c>
      <c r="K60" s="15" t="s">
        <v>660</v>
      </c>
    </row>
    <row r="61" spans="1:11" hidden="1" x14ac:dyDescent="0.25">
      <c r="A61" s="11" t="s">
        <v>366</v>
      </c>
      <c r="B61" s="13" t="s">
        <v>367</v>
      </c>
      <c r="C61" s="14">
        <v>73165.429999999993</v>
      </c>
      <c r="D61" s="14">
        <v>295136.76</v>
      </c>
      <c r="E61" s="14">
        <v>0</v>
      </c>
      <c r="F61" s="14">
        <v>1085513.1499999999</v>
      </c>
      <c r="G61" s="14">
        <v>758619.82</v>
      </c>
      <c r="H61" s="14">
        <v>0</v>
      </c>
      <c r="I61" s="14">
        <f t="shared" si="11"/>
        <v>2212435.1599999997</v>
      </c>
      <c r="J61" s="15" t="str">
        <f t="shared" si="12"/>
        <v>S</v>
      </c>
      <c r="K61" s="15" t="s">
        <v>660</v>
      </c>
    </row>
    <row r="62" spans="1:11" hidden="1" x14ac:dyDescent="0.25">
      <c r="A62" s="11" t="s">
        <v>375</v>
      </c>
      <c r="B62" s="13" t="s">
        <v>376</v>
      </c>
      <c r="C62" s="14">
        <v>0</v>
      </c>
      <c r="D62" s="14">
        <v>0</v>
      </c>
      <c r="E62" s="14">
        <v>0</v>
      </c>
      <c r="F62" s="14">
        <v>1786587.83</v>
      </c>
      <c r="G62" s="14">
        <v>0</v>
      </c>
      <c r="H62" s="14">
        <v>0</v>
      </c>
      <c r="I62" s="14">
        <f t="shared" si="11"/>
        <v>1786587.83</v>
      </c>
      <c r="J62" s="15" t="str">
        <f t="shared" si="12"/>
        <v>S</v>
      </c>
      <c r="K62" s="15" t="s">
        <v>660</v>
      </c>
    </row>
    <row r="63" spans="1:11" hidden="1" x14ac:dyDescent="0.25">
      <c r="A63" s="11" t="s">
        <v>394</v>
      </c>
      <c r="B63" s="13" t="s">
        <v>395</v>
      </c>
      <c r="C63" s="14">
        <v>2073443.54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f t="shared" si="11"/>
        <v>2073443.54</v>
      </c>
      <c r="J63" s="15" t="str">
        <f t="shared" si="12"/>
        <v>S</v>
      </c>
      <c r="K63" s="15" t="s">
        <v>660</v>
      </c>
    </row>
    <row r="64" spans="1:11" hidden="1" x14ac:dyDescent="0.25">
      <c r="A64" s="11" t="s">
        <v>402</v>
      </c>
      <c r="B64" s="13" t="s">
        <v>403</v>
      </c>
      <c r="C64" s="14">
        <v>85263.03</v>
      </c>
      <c r="D64" s="14">
        <v>365202.1</v>
      </c>
      <c r="E64" s="14">
        <v>14528.16</v>
      </c>
      <c r="F64" s="14">
        <v>409042.99</v>
      </c>
      <c r="G64" s="14">
        <v>60351.48</v>
      </c>
      <c r="H64" s="14">
        <v>0</v>
      </c>
      <c r="I64" s="14">
        <f t="shared" si="11"/>
        <v>934387.76</v>
      </c>
      <c r="J64" s="15" t="str">
        <f t="shared" si="12"/>
        <v>S</v>
      </c>
      <c r="K64" s="15" t="s">
        <v>660</v>
      </c>
    </row>
    <row r="65" spans="1:11" hidden="1" x14ac:dyDescent="0.25">
      <c r="A65" s="11" t="s">
        <v>408</v>
      </c>
      <c r="B65" s="13" t="s">
        <v>409</v>
      </c>
      <c r="C65" s="14">
        <v>0</v>
      </c>
      <c r="D65" s="14">
        <v>326111.08</v>
      </c>
      <c r="E65" s="14">
        <v>0</v>
      </c>
      <c r="F65" s="14">
        <v>1700.32</v>
      </c>
      <c r="G65" s="14">
        <v>910.3</v>
      </c>
      <c r="H65" s="14">
        <v>0</v>
      </c>
      <c r="I65" s="14">
        <f t="shared" si="11"/>
        <v>328721.7</v>
      </c>
      <c r="J65" s="15" t="str">
        <f t="shared" si="12"/>
        <v>S</v>
      </c>
      <c r="K65" s="15" t="s">
        <v>660</v>
      </c>
    </row>
    <row r="66" spans="1:11" ht="15.75" hidden="1" thickBot="1" x14ac:dyDescent="0.3">
      <c r="A66" s="17"/>
      <c r="B66" s="18" t="s">
        <v>660</v>
      </c>
      <c r="C66" s="19">
        <f>SUM(C55:C65)</f>
        <v>2618660.9099999997</v>
      </c>
      <c r="D66" s="19">
        <f t="shared" ref="D66:I66" si="13">SUM(D55:D65)</f>
        <v>1238579.55</v>
      </c>
      <c r="E66" s="19">
        <f t="shared" si="13"/>
        <v>14528.16</v>
      </c>
      <c r="F66" s="19">
        <f t="shared" si="13"/>
        <v>3282844.2899999996</v>
      </c>
      <c r="G66" s="19">
        <f t="shared" si="13"/>
        <v>873854.03</v>
      </c>
      <c r="H66" s="19">
        <f t="shared" si="13"/>
        <v>-100071.70000000001</v>
      </c>
      <c r="I66" s="19">
        <f t="shared" si="13"/>
        <v>7928395.2400000002</v>
      </c>
      <c r="J66" s="15"/>
      <c r="K66" s="15"/>
    </row>
    <row r="67" spans="1:11" hidden="1" x14ac:dyDescent="0.25">
      <c r="A67" s="11"/>
      <c r="B67" s="13"/>
      <c r="C67" s="14"/>
      <c r="D67" s="14"/>
      <c r="E67" s="14"/>
      <c r="F67" s="14"/>
      <c r="G67" s="14"/>
      <c r="H67" s="14"/>
      <c r="I67" s="14"/>
      <c r="J67" s="15"/>
      <c r="K67" s="15"/>
    </row>
    <row r="68" spans="1:11" hidden="1" x14ac:dyDescent="0.25">
      <c r="A68" s="15"/>
      <c r="B68" s="13"/>
      <c r="C68" s="16">
        <f>SUM(C7:C66)/2</f>
        <v>48785844.969999999</v>
      </c>
      <c r="D68" s="16">
        <f t="shared" ref="D68:I68" si="14">SUM(D7:D66)/2</f>
        <v>57806627.169999987</v>
      </c>
      <c r="E68" s="16">
        <f t="shared" si="14"/>
        <v>10861816.559999997</v>
      </c>
      <c r="F68" s="16">
        <f t="shared" si="14"/>
        <v>8044673.6299999999</v>
      </c>
      <c r="G68" s="16">
        <f t="shared" si="14"/>
        <v>4200030.03</v>
      </c>
      <c r="H68" s="16">
        <f t="shared" si="14"/>
        <v>-1194090.1199999999</v>
      </c>
      <c r="I68" s="16">
        <f t="shared" si="14"/>
        <v>128504902.24000001</v>
      </c>
      <c r="J68" s="15" t="str">
        <f>MID(A68,2,1)</f>
        <v/>
      </c>
      <c r="K68" s="15"/>
    </row>
    <row r="69" spans="1:11" ht="17.25" hidden="1" x14ac:dyDescent="0.3">
      <c r="C69" s="6"/>
      <c r="J69" s="2" t="str">
        <f>MID(A69,2,1)</f>
        <v/>
      </c>
    </row>
  </sheetData>
  <autoFilter ref="A6:K69">
    <filterColumn colId="10">
      <filters>
        <filter val="A DIV"/>
        <filter val="F DIV"/>
        <filter val="GOVT / INST"/>
      </filters>
    </filterColumn>
    <sortState ref="A14:K69">
      <sortCondition ref="K14:K69"/>
    </sortState>
  </autoFilter>
  <mergeCells count="3">
    <mergeCell ref="A1:I1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6"/>
  <sheetViews>
    <sheetView workbookViewId="0">
      <pane ySplit="6" topLeftCell="A29" activePane="bottomLeft" state="frozen"/>
      <selection activeCell="C336" sqref="C336"/>
      <selection pane="bottomLeft" activeCell="C336" sqref="C336"/>
    </sheetView>
  </sheetViews>
  <sheetFormatPr defaultRowHeight="15" x14ac:dyDescent="0.25"/>
  <cols>
    <col min="1" max="1" width="10.140625" style="2" bestFit="1" customWidth="1"/>
    <col min="2" max="2" width="30.28515625" customWidth="1"/>
    <col min="3" max="3" width="12.85546875" style="7" customWidth="1"/>
    <col min="4" max="4" width="15.28515625" style="7" bestFit="1" customWidth="1"/>
    <col min="5" max="6" width="14.28515625" style="7" bestFit="1" customWidth="1"/>
    <col min="7" max="7" width="15" style="7" bestFit="1" customWidth="1"/>
    <col min="8" max="8" width="14.85546875" style="7" bestFit="1" customWidth="1"/>
    <col min="9" max="9" width="15.28515625" style="7" bestFit="1" customWidth="1"/>
    <col min="10" max="10" width="8.85546875" style="2"/>
    <col min="11" max="11" width="13.7109375" style="2" customWidth="1"/>
  </cols>
  <sheetData>
    <row r="1" spans="1:12" ht="21" x14ac:dyDescent="0.4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3" spans="1:12" ht="18" x14ac:dyDescent="0.35">
      <c r="A3" s="71" t="s">
        <v>670</v>
      </c>
      <c r="B3" s="71"/>
      <c r="C3" s="71"/>
      <c r="D3" s="71"/>
      <c r="E3" s="71"/>
      <c r="F3" s="71"/>
      <c r="G3" s="71"/>
      <c r="H3" s="71"/>
      <c r="I3" s="71"/>
    </row>
    <row r="4" spans="1:12" ht="18" x14ac:dyDescent="0.35">
      <c r="A4" s="72" t="s">
        <v>674</v>
      </c>
      <c r="B4" s="72"/>
      <c r="C4" s="72"/>
      <c r="D4" s="72"/>
      <c r="E4" s="72"/>
      <c r="F4" s="72"/>
      <c r="G4" s="72"/>
      <c r="H4" s="72"/>
      <c r="I4" s="72"/>
    </row>
    <row r="5" spans="1:12" ht="18" x14ac:dyDescent="0.35">
      <c r="A5" s="20"/>
      <c r="B5" s="20"/>
      <c r="C5" s="20"/>
      <c r="D5" s="20"/>
      <c r="E5" s="20"/>
      <c r="F5" s="20"/>
      <c r="G5" s="20"/>
      <c r="H5" s="20"/>
      <c r="I5" s="20"/>
    </row>
    <row r="6" spans="1:12" x14ac:dyDescent="0.25">
      <c r="A6" s="21" t="s">
        <v>15</v>
      </c>
      <c r="B6" s="21" t="s">
        <v>16</v>
      </c>
      <c r="C6" s="21" t="s">
        <v>17</v>
      </c>
      <c r="D6" s="21" t="s">
        <v>18</v>
      </c>
      <c r="E6" s="21" t="s">
        <v>19</v>
      </c>
      <c r="F6" s="21" t="s">
        <v>20</v>
      </c>
      <c r="G6" s="21" t="s">
        <v>21</v>
      </c>
      <c r="H6" s="21" t="s">
        <v>22</v>
      </c>
      <c r="I6" s="21" t="s">
        <v>23</v>
      </c>
      <c r="J6" s="12" t="s">
        <v>655</v>
      </c>
      <c r="K6" s="12" t="s">
        <v>658</v>
      </c>
    </row>
    <row r="7" spans="1:12" x14ac:dyDescent="0.25">
      <c r="A7" s="11" t="s">
        <v>65</v>
      </c>
      <c r="B7" s="13" t="s">
        <v>66</v>
      </c>
      <c r="C7" s="14">
        <v>402605.32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f>SUM(C7:H7)</f>
        <v>402605.32</v>
      </c>
      <c r="J7" s="15" t="str">
        <f>MID(A7,2,1)</f>
        <v>N</v>
      </c>
      <c r="K7" s="15" t="s">
        <v>662</v>
      </c>
      <c r="L7" t="s">
        <v>694</v>
      </c>
    </row>
    <row r="8" spans="1:12" x14ac:dyDescent="0.25">
      <c r="A8" s="11" t="s">
        <v>69</v>
      </c>
      <c r="B8" s="13" t="s">
        <v>70</v>
      </c>
      <c r="C8" s="14">
        <v>83422.73</v>
      </c>
      <c r="D8" s="14">
        <v>283593.45</v>
      </c>
      <c r="E8" s="14">
        <v>0</v>
      </c>
      <c r="F8" s="14">
        <v>0</v>
      </c>
      <c r="G8" s="14">
        <v>0</v>
      </c>
      <c r="H8" s="14">
        <v>-52904.71</v>
      </c>
      <c r="I8" s="14">
        <f>SUM(C8:H8)</f>
        <v>314111.46999999997</v>
      </c>
      <c r="J8" s="15" t="str">
        <f>MID(A8,2,1)</f>
        <v>N</v>
      </c>
      <c r="K8" s="15" t="s">
        <v>662</v>
      </c>
      <c r="L8" t="s">
        <v>694</v>
      </c>
    </row>
    <row r="9" spans="1:12" x14ac:dyDescent="0.25">
      <c r="A9" s="11" t="s">
        <v>71</v>
      </c>
      <c r="B9" s="13" t="s">
        <v>72</v>
      </c>
      <c r="C9" s="14">
        <v>233199.91</v>
      </c>
      <c r="D9" s="14">
        <v>0</v>
      </c>
      <c r="E9" s="14">
        <v>0</v>
      </c>
      <c r="F9" s="14">
        <v>0</v>
      </c>
      <c r="G9" s="14">
        <v>0</v>
      </c>
      <c r="H9" s="14">
        <v>-37.53</v>
      </c>
      <c r="I9" s="14">
        <f>SUM(C9:H9)</f>
        <v>233162.38</v>
      </c>
      <c r="J9" s="15" t="str">
        <f>MID(A9,2,1)</f>
        <v>N</v>
      </c>
      <c r="K9" s="15" t="s">
        <v>662</v>
      </c>
      <c r="L9" t="s">
        <v>694</v>
      </c>
    </row>
    <row r="10" spans="1:12" x14ac:dyDescent="0.25">
      <c r="A10" s="11" t="s">
        <v>77</v>
      </c>
      <c r="B10" s="13" t="s">
        <v>78</v>
      </c>
      <c r="C10" s="14">
        <v>262838.64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f>SUM(C10:H10)</f>
        <v>262838.64</v>
      </c>
      <c r="J10" s="15" t="str">
        <f>MID(A10,2,1)</f>
        <v>N</v>
      </c>
      <c r="K10" s="15" t="s">
        <v>662</v>
      </c>
      <c r="L10" t="s">
        <v>694</v>
      </c>
    </row>
    <row r="11" spans="1:12" x14ac:dyDescent="0.25">
      <c r="A11" s="11" t="s">
        <v>81</v>
      </c>
      <c r="B11" s="13" t="s">
        <v>82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-4500</v>
      </c>
      <c r="I11" s="14">
        <f>SUM(C11:H11)</f>
        <v>-4500</v>
      </c>
      <c r="J11" s="15" t="str">
        <f>MID(A11,2,1)</f>
        <v>N</v>
      </c>
      <c r="K11" s="15" t="s">
        <v>662</v>
      </c>
    </row>
    <row r="12" spans="1:12" ht="15.75" hidden="1" thickBot="1" x14ac:dyDescent="0.3">
      <c r="A12" s="17"/>
      <c r="B12" s="18" t="s">
        <v>668</v>
      </c>
      <c r="C12" s="19">
        <f>SUM(C7:C11)</f>
        <v>982066.6</v>
      </c>
      <c r="D12" s="19">
        <f t="shared" ref="D12:I12" si="0">SUM(D7:D11)</f>
        <v>283593.45</v>
      </c>
      <c r="E12" s="19">
        <f t="shared" si="0"/>
        <v>0</v>
      </c>
      <c r="F12" s="19">
        <f t="shared" si="0"/>
        <v>0</v>
      </c>
      <c r="G12" s="19">
        <f t="shared" si="0"/>
        <v>0</v>
      </c>
      <c r="H12" s="19">
        <f t="shared" si="0"/>
        <v>-57442.239999999998</v>
      </c>
      <c r="I12" s="19">
        <f t="shared" si="0"/>
        <v>1208217.81</v>
      </c>
      <c r="J12" s="15"/>
      <c r="K12" s="15"/>
    </row>
    <row r="13" spans="1:12" x14ac:dyDescent="0.25">
      <c r="A13" s="11" t="s">
        <v>202</v>
      </c>
      <c r="B13" s="13" t="s">
        <v>203</v>
      </c>
      <c r="C13" s="14">
        <v>0</v>
      </c>
      <c r="D13" s="14">
        <v>0</v>
      </c>
      <c r="E13" s="14">
        <v>4663</v>
      </c>
      <c r="F13" s="14">
        <v>0</v>
      </c>
      <c r="G13" s="14">
        <v>0</v>
      </c>
      <c r="H13" s="14">
        <v>0</v>
      </c>
      <c r="I13" s="14">
        <f t="shared" ref="I13:I43" si="1">SUM(C13:H13)</f>
        <v>4663</v>
      </c>
      <c r="J13" s="15" t="s">
        <v>656</v>
      </c>
      <c r="K13" s="15" t="s">
        <v>663</v>
      </c>
      <c r="L13" t="s">
        <v>694</v>
      </c>
    </row>
    <row r="14" spans="1:12" x14ac:dyDescent="0.25">
      <c r="A14" s="11" t="s">
        <v>204</v>
      </c>
      <c r="B14" s="13" t="s">
        <v>205</v>
      </c>
      <c r="C14" s="14">
        <v>794866.95</v>
      </c>
      <c r="D14" s="14">
        <v>59496.2</v>
      </c>
      <c r="E14" s="14">
        <v>0</v>
      </c>
      <c r="F14" s="14">
        <v>0</v>
      </c>
      <c r="G14" s="14">
        <v>0</v>
      </c>
      <c r="H14" s="14">
        <v>0</v>
      </c>
      <c r="I14" s="14">
        <f t="shared" si="1"/>
        <v>854363.14999999991</v>
      </c>
      <c r="J14" s="15" t="s">
        <v>656</v>
      </c>
      <c r="K14" s="15" t="s">
        <v>663</v>
      </c>
      <c r="L14" t="s">
        <v>694</v>
      </c>
    </row>
    <row r="15" spans="1:12" x14ac:dyDescent="0.25">
      <c r="A15" s="11" t="s">
        <v>206</v>
      </c>
      <c r="B15" s="13" t="s">
        <v>207</v>
      </c>
      <c r="C15" s="14">
        <v>432015.9</v>
      </c>
      <c r="D15" s="14">
        <v>0</v>
      </c>
      <c r="E15" s="14">
        <v>0</v>
      </c>
      <c r="F15" s="14">
        <v>209.21</v>
      </c>
      <c r="G15" s="14">
        <v>0</v>
      </c>
      <c r="H15" s="14">
        <v>0</v>
      </c>
      <c r="I15" s="14">
        <f t="shared" si="1"/>
        <v>432225.11000000004</v>
      </c>
      <c r="J15" s="15" t="s">
        <v>656</v>
      </c>
      <c r="K15" s="15" t="s">
        <v>663</v>
      </c>
      <c r="L15" t="s">
        <v>694</v>
      </c>
    </row>
    <row r="16" spans="1:12" x14ac:dyDescent="0.25">
      <c r="A16" s="11" t="s">
        <v>212</v>
      </c>
      <c r="B16" s="13" t="s">
        <v>213</v>
      </c>
      <c r="C16" s="14">
        <v>128555.22</v>
      </c>
      <c r="D16" s="14">
        <v>89229.36</v>
      </c>
      <c r="E16" s="14">
        <v>0</v>
      </c>
      <c r="F16" s="14">
        <v>0</v>
      </c>
      <c r="G16" s="14">
        <v>0</v>
      </c>
      <c r="H16" s="14">
        <v>0</v>
      </c>
      <c r="I16" s="14">
        <f t="shared" si="1"/>
        <v>217784.58000000002</v>
      </c>
      <c r="J16" s="15" t="str">
        <f t="shared" ref="J16:J43" si="2">MID(A16,2,1)</f>
        <v>N</v>
      </c>
      <c r="K16" s="15" t="s">
        <v>663</v>
      </c>
      <c r="L16" t="s">
        <v>694</v>
      </c>
    </row>
    <row r="17" spans="1:12" x14ac:dyDescent="0.25">
      <c r="A17" s="11" t="s">
        <v>216</v>
      </c>
      <c r="B17" s="13" t="s">
        <v>217</v>
      </c>
      <c r="C17" s="14">
        <v>437114.16</v>
      </c>
      <c r="D17" s="14">
        <v>0</v>
      </c>
      <c r="E17" s="14">
        <v>0</v>
      </c>
      <c r="F17" s="14">
        <v>0</v>
      </c>
      <c r="G17" s="14">
        <v>0</v>
      </c>
      <c r="H17" s="14">
        <v>-56478.47</v>
      </c>
      <c r="I17" s="14">
        <f t="shared" si="1"/>
        <v>380635.68999999994</v>
      </c>
      <c r="J17" s="15" t="str">
        <f t="shared" si="2"/>
        <v>N</v>
      </c>
      <c r="K17" s="15" t="s">
        <v>663</v>
      </c>
      <c r="L17" t="s">
        <v>694</v>
      </c>
    </row>
    <row r="18" spans="1:12" x14ac:dyDescent="0.25">
      <c r="A18" s="11" t="s">
        <v>218</v>
      </c>
      <c r="B18" s="13" t="s">
        <v>219</v>
      </c>
      <c r="C18" s="14">
        <v>1901236.58</v>
      </c>
      <c r="D18" s="14">
        <v>112753</v>
      </c>
      <c r="E18" s="14">
        <v>0</v>
      </c>
      <c r="F18" s="14">
        <v>0</v>
      </c>
      <c r="G18" s="14">
        <v>0</v>
      </c>
      <c r="H18" s="14">
        <v>-584.42999999999995</v>
      </c>
      <c r="I18" s="14">
        <f t="shared" si="1"/>
        <v>2013405.1500000001</v>
      </c>
      <c r="J18" s="15" t="str">
        <f t="shared" si="2"/>
        <v>N</v>
      </c>
      <c r="K18" s="15" t="s">
        <v>663</v>
      </c>
      <c r="L18" t="s">
        <v>694</v>
      </c>
    </row>
    <row r="19" spans="1:12" x14ac:dyDescent="0.25">
      <c r="A19" s="11" t="s">
        <v>222</v>
      </c>
      <c r="B19" s="13" t="s">
        <v>223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-14979.11</v>
      </c>
      <c r="I19" s="14">
        <f t="shared" si="1"/>
        <v>-14979.11</v>
      </c>
      <c r="J19" s="15" t="str">
        <f t="shared" si="2"/>
        <v>N</v>
      </c>
      <c r="K19" s="15" t="s">
        <v>663</v>
      </c>
    </row>
    <row r="20" spans="1:12" x14ac:dyDescent="0.25">
      <c r="A20" s="11" t="s">
        <v>224</v>
      </c>
      <c r="B20" s="13" t="s">
        <v>225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-3500</v>
      </c>
      <c r="I20" s="14">
        <f t="shared" si="1"/>
        <v>-3500</v>
      </c>
      <c r="J20" s="15" t="str">
        <f t="shared" si="2"/>
        <v>N</v>
      </c>
      <c r="K20" s="15" t="s">
        <v>663</v>
      </c>
    </row>
    <row r="21" spans="1:12" x14ac:dyDescent="0.25">
      <c r="A21" s="11" t="s">
        <v>228</v>
      </c>
      <c r="B21" s="13" t="s">
        <v>229</v>
      </c>
      <c r="C21" s="14">
        <v>429519.59</v>
      </c>
      <c r="D21" s="14">
        <v>247939.97</v>
      </c>
      <c r="E21" s="14">
        <v>40000</v>
      </c>
      <c r="F21" s="14">
        <v>0</v>
      </c>
      <c r="G21" s="14">
        <v>0</v>
      </c>
      <c r="H21" s="14">
        <v>-3500.85</v>
      </c>
      <c r="I21" s="14">
        <f t="shared" si="1"/>
        <v>713958.71000000008</v>
      </c>
      <c r="J21" s="15" t="str">
        <f t="shared" si="2"/>
        <v>N</v>
      </c>
      <c r="K21" s="15" t="s">
        <v>663</v>
      </c>
      <c r="L21" t="s">
        <v>694</v>
      </c>
    </row>
    <row r="22" spans="1:12" x14ac:dyDescent="0.25">
      <c r="A22" s="11" t="s">
        <v>232</v>
      </c>
      <c r="B22" s="13" t="s">
        <v>233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-1438</v>
      </c>
      <c r="I22" s="14">
        <f t="shared" si="1"/>
        <v>-1438</v>
      </c>
      <c r="J22" s="15" t="str">
        <f t="shared" si="2"/>
        <v>N</v>
      </c>
      <c r="K22" s="15" t="s">
        <v>663</v>
      </c>
    </row>
    <row r="23" spans="1:12" x14ac:dyDescent="0.25">
      <c r="A23" s="11" t="s">
        <v>240</v>
      </c>
      <c r="B23" s="13" t="s">
        <v>241</v>
      </c>
      <c r="C23" s="14">
        <v>97510.05</v>
      </c>
      <c r="D23" s="14">
        <v>5000</v>
      </c>
      <c r="E23" s="14">
        <v>0</v>
      </c>
      <c r="F23" s="14">
        <v>0</v>
      </c>
      <c r="G23" s="14">
        <v>0</v>
      </c>
      <c r="H23" s="14">
        <v>-10356.42</v>
      </c>
      <c r="I23" s="14">
        <f t="shared" si="1"/>
        <v>92153.63</v>
      </c>
      <c r="J23" s="15" t="str">
        <f t="shared" si="2"/>
        <v>N</v>
      </c>
      <c r="K23" s="15" t="s">
        <v>663</v>
      </c>
      <c r="L23" t="s">
        <v>694</v>
      </c>
    </row>
    <row r="24" spans="1:12" x14ac:dyDescent="0.25">
      <c r="A24" s="11" t="s">
        <v>272</v>
      </c>
      <c r="B24" s="13" t="s">
        <v>273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-329</v>
      </c>
      <c r="I24" s="14">
        <f t="shared" si="1"/>
        <v>-329</v>
      </c>
      <c r="J24" s="15" t="str">
        <f t="shared" si="2"/>
        <v>N</v>
      </c>
      <c r="K24" s="15" t="s">
        <v>663</v>
      </c>
    </row>
    <row r="25" spans="1:12" x14ac:dyDescent="0.25">
      <c r="A25" s="11" t="s">
        <v>288</v>
      </c>
      <c r="B25" s="13" t="s">
        <v>289</v>
      </c>
      <c r="C25" s="14">
        <v>0</v>
      </c>
      <c r="D25" s="14">
        <v>0</v>
      </c>
      <c r="E25" s="14">
        <v>0</v>
      </c>
      <c r="F25" s="14">
        <v>0</v>
      </c>
      <c r="G25" s="14">
        <v>222740</v>
      </c>
      <c r="H25" s="14">
        <v>0</v>
      </c>
      <c r="I25" s="14">
        <f t="shared" si="1"/>
        <v>222740</v>
      </c>
      <c r="J25" s="15" t="str">
        <f t="shared" si="2"/>
        <v>N</v>
      </c>
      <c r="K25" s="15" t="s">
        <v>663</v>
      </c>
      <c r="L25" t="s">
        <v>694</v>
      </c>
    </row>
    <row r="26" spans="1:12" x14ac:dyDescent="0.25">
      <c r="A26" s="11" t="s">
        <v>290</v>
      </c>
      <c r="B26" s="13" t="s">
        <v>291</v>
      </c>
      <c r="C26" s="14">
        <v>545889.15</v>
      </c>
      <c r="D26" s="14">
        <v>257590.65</v>
      </c>
      <c r="E26" s="14">
        <v>229518.36</v>
      </c>
      <c r="F26" s="14">
        <v>0</v>
      </c>
      <c r="G26" s="14">
        <v>0</v>
      </c>
      <c r="H26" s="14">
        <v>0</v>
      </c>
      <c r="I26" s="14">
        <f t="shared" si="1"/>
        <v>1032998.16</v>
      </c>
      <c r="J26" s="15" t="str">
        <f t="shared" si="2"/>
        <v>N</v>
      </c>
      <c r="K26" s="15" t="s">
        <v>663</v>
      </c>
      <c r="L26" t="s">
        <v>694</v>
      </c>
    </row>
    <row r="27" spans="1:12" x14ac:dyDescent="0.25">
      <c r="A27" s="11" t="s">
        <v>292</v>
      </c>
      <c r="B27" s="13" t="s">
        <v>293</v>
      </c>
      <c r="C27" s="14">
        <v>574926.11</v>
      </c>
      <c r="D27" s="14">
        <v>0</v>
      </c>
      <c r="E27" s="14">
        <v>0</v>
      </c>
      <c r="F27" s="14">
        <v>0</v>
      </c>
      <c r="G27" s="14">
        <v>0</v>
      </c>
      <c r="H27" s="14">
        <v>-59407.3</v>
      </c>
      <c r="I27" s="14">
        <f t="shared" si="1"/>
        <v>515518.81</v>
      </c>
      <c r="J27" s="15" t="str">
        <f t="shared" si="2"/>
        <v>N</v>
      </c>
      <c r="K27" s="15" t="s">
        <v>663</v>
      </c>
      <c r="L27" t="s">
        <v>694</v>
      </c>
    </row>
    <row r="28" spans="1:12" x14ac:dyDescent="0.25">
      <c r="A28" s="11" t="s">
        <v>294</v>
      </c>
      <c r="B28" s="13" t="s">
        <v>295</v>
      </c>
      <c r="C28" s="14">
        <v>656111.92000000004</v>
      </c>
      <c r="D28" s="14">
        <v>0</v>
      </c>
      <c r="E28" s="14">
        <v>35745</v>
      </c>
      <c r="F28" s="14">
        <v>0</v>
      </c>
      <c r="G28" s="14">
        <v>0</v>
      </c>
      <c r="H28" s="14">
        <v>0</v>
      </c>
      <c r="I28" s="14">
        <f t="shared" si="1"/>
        <v>691856.92</v>
      </c>
      <c r="J28" s="15" t="str">
        <f t="shared" si="2"/>
        <v>N</v>
      </c>
      <c r="K28" s="15" t="s">
        <v>663</v>
      </c>
      <c r="L28" t="s">
        <v>694</v>
      </c>
    </row>
    <row r="29" spans="1:12" x14ac:dyDescent="0.25">
      <c r="A29" s="11" t="s">
        <v>296</v>
      </c>
      <c r="B29" s="13" t="s">
        <v>297</v>
      </c>
      <c r="C29" s="14">
        <v>217067.4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f t="shared" si="1"/>
        <v>217067.4</v>
      </c>
      <c r="J29" s="15" t="str">
        <f t="shared" si="2"/>
        <v>N</v>
      </c>
      <c r="K29" s="15" t="s">
        <v>663</v>
      </c>
      <c r="L29" t="s">
        <v>694</v>
      </c>
    </row>
    <row r="30" spans="1:12" x14ac:dyDescent="0.25">
      <c r="A30" s="11" t="s">
        <v>300</v>
      </c>
      <c r="B30" s="13" t="s">
        <v>301</v>
      </c>
      <c r="C30" s="14">
        <v>148842.91</v>
      </c>
      <c r="D30" s="14">
        <v>0</v>
      </c>
      <c r="E30" s="14">
        <v>0</v>
      </c>
      <c r="F30" s="14">
        <v>0</v>
      </c>
      <c r="G30" s="14">
        <v>0</v>
      </c>
      <c r="H30" s="14">
        <v>-521.04</v>
      </c>
      <c r="I30" s="14">
        <f t="shared" si="1"/>
        <v>148321.87</v>
      </c>
      <c r="J30" s="15" t="str">
        <f t="shared" si="2"/>
        <v>N</v>
      </c>
      <c r="K30" s="15" t="s">
        <v>663</v>
      </c>
      <c r="L30" t="s">
        <v>694</v>
      </c>
    </row>
    <row r="31" spans="1:12" x14ac:dyDescent="0.25">
      <c r="A31" s="11" t="s">
        <v>304</v>
      </c>
      <c r="B31" s="13" t="s">
        <v>305</v>
      </c>
      <c r="C31" s="14">
        <v>974752.88</v>
      </c>
      <c r="D31" s="14">
        <v>28115</v>
      </c>
      <c r="E31" s="14">
        <v>5540</v>
      </c>
      <c r="F31" s="14">
        <v>0</v>
      </c>
      <c r="G31" s="14">
        <v>0</v>
      </c>
      <c r="H31" s="14">
        <v>-5090.08</v>
      </c>
      <c r="I31" s="14">
        <f t="shared" si="1"/>
        <v>1003317.8</v>
      </c>
      <c r="J31" s="15" t="str">
        <f t="shared" si="2"/>
        <v>N</v>
      </c>
      <c r="K31" s="15" t="s">
        <v>663</v>
      </c>
      <c r="L31" t="s">
        <v>694</v>
      </c>
    </row>
    <row r="32" spans="1:12" x14ac:dyDescent="0.25">
      <c r="A32" s="11" t="s">
        <v>308</v>
      </c>
      <c r="B32" s="13" t="s">
        <v>309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-127248.32000000001</v>
      </c>
      <c r="I32" s="14">
        <f t="shared" si="1"/>
        <v>-127248.32000000001</v>
      </c>
      <c r="J32" s="15" t="str">
        <f t="shared" si="2"/>
        <v>N</v>
      </c>
      <c r="K32" s="15" t="s">
        <v>663</v>
      </c>
    </row>
    <row r="33" spans="1:12" x14ac:dyDescent="0.25">
      <c r="A33" s="11" t="s">
        <v>310</v>
      </c>
      <c r="B33" s="13" t="s">
        <v>311</v>
      </c>
      <c r="C33" s="14">
        <v>382823.7</v>
      </c>
      <c r="D33" s="14">
        <v>678104.14</v>
      </c>
      <c r="E33" s="14">
        <v>0</v>
      </c>
      <c r="F33" s="14">
        <v>0</v>
      </c>
      <c r="G33" s="14">
        <v>0</v>
      </c>
      <c r="H33" s="14">
        <v>-8282.91</v>
      </c>
      <c r="I33" s="14">
        <f t="shared" si="1"/>
        <v>1052644.9300000002</v>
      </c>
      <c r="J33" s="15" t="str">
        <f t="shared" si="2"/>
        <v>N</v>
      </c>
      <c r="K33" s="15" t="s">
        <v>663</v>
      </c>
      <c r="L33" t="s">
        <v>694</v>
      </c>
    </row>
    <row r="34" spans="1:12" x14ac:dyDescent="0.25">
      <c r="A34" s="11" t="s">
        <v>314</v>
      </c>
      <c r="B34" s="13" t="s">
        <v>315</v>
      </c>
      <c r="C34" s="14">
        <v>175713.91</v>
      </c>
      <c r="D34" s="14">
        <v>0</v>
      </c>
      <c r="E34" s="14">
        <v>0</v>
      </c>
      <c r="F34" s="14">
        <v>0</v>
      </c>
      <c r="G34" s="14">
        <v>79242</v>
      </c>
      <c r="H34" s="14">
        <v>-14591.53</v>
      </c>
      <c r="I34" s="14">
        <f t="shared" si="1"/>
        <v>240364.38</v>
      </c>
      <c r="J34" s="15" t="str">
        <f t="shared" si="2"/>
        <v>N</v>
      </c>
      <c r="K34" s="15" t="s">
        <v>663</v>
      </c>
      <c r="L34" t="s">
        <v>694</v>
      </c>
    </row>
    <row r="35" spans="1:12" x14ac:dyDescent="0.25">
      <c r="A35" s="11" t="s">
        <v>318</v>
      </c>
      <c r="B35" s="13" t="s">
        <v>319</v>
      </c>
      <c r="C35" s="14">
        <v>328048.84000000003</v>
      </c>
      <c r="D35" s="14">
        <v>12999</v>
      </c>
      <c r="E35" s="14">
        <v>0</v>
      </c>
      <c r="F35" s="14">
        <v>6574.52</v>
      </c>
      <c r="G35" s="14">
        <v>0</v>
      </c>
      <c r="H35" s="14">
        <v>0</v>
      </c>
      <c r="I35" s="14">
        <f t="shared" si="1"/>
        <v>347622.36000000004</v>
      </c>
      <c r="J35" s="15" t="str">
        <f t="shared" si="2"/>
        <v>N</v>
      </c>
      <c r="K35" s="15" t="s">
        <v>663</v>
      </c>
      <c r="L35" t="s">
        <v>694</v>
      </c>
    </row>
    <row r="36" spans="1:12" x14ac:dyDescent="0.25">
      <c r="A36" s="11" t="s">
        <v>322</v>
      </c>
      <c r="B36" s="13" t="s">
        <v>323</v>
      </c>
      <c r="C36" s="14">
        <v>21497.42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f t="shared" si="1"/>
        <v>21497.42</v>
      </c>
      <c r="J36" s="15" t="str">
        <f t="shared" si="2"/>
        <v>N</v>
      </c>
      <c r="K36" s="15" t="s">
        <v>663</v>
      </c>
      <c r="L36" t="s">
        <v>694</v>
      </c>
    </row>
    <row r="37" spans="1:12" x14ac:dyDescent="0.25">
      <c r="A37" s="11" t="s">
        <v>326</v>
      </c>
      <c r="B37" s="13" t="s">
        <v>327</v>
      </c>
      <c r="C37" s="14">
        <v>451936.57</v>
      </c>
      <c r="D37" s="14">
        <v>143060.18</v>
      </c>
      <c r="E37" s="14">
        <v>0</v>
      </c>
      <c r="F37" s="14">
        <v>0</v>
      </c>
      <c r="G37" s="14">
        <v>6656.39</v>
      </c>
      <c r="H37" s="14">
        <v>0</v>
      </c>
      <c r="I37" s="14">
        <f t="shared" si="1"/>
        <v>601653.14</v>
      </c>
      <c r="J37" s="15" t="str">
        <f t="shared" si="2"/>
        <v>N</v>
      </c>
      <c r="K37" s="15" t="s">
        <v>663</v>
      </c>
      <c r="L37" t="s">
        <v>694</v>
      </c>
    </row>
    <row r="38" spans="1:12" x14ac:dyDescent="0.25">
      <c r="A38" s="11" t="s">
        <v>330</v>
      </c>
      <c r="B38" s="13" t="s">
        <v>331</v>
      </c>
      <c r="C38" s="14">
        <v>0</v>
      </c>
      <c r="D38" s="14">
        <v>0</v>
      </c>
      <c r="E38" s="14">
        <v>14021.41</v>
      </c>
      <c r="F38" s="14">
        <v>5101.57</v>
      </c>
      <c r="G38" s="14">
        <v>0</v>
      </c>
      <c r="H38" s="14">
        <v>-312</v>
      </c>
      <c r="I38" s="14">
        <f t="shared" si="1"/>
        <v>18810.98</v>
      </c>
      <c r="J38" s="15" t="str">
        <f t="shared" si="2"/>
        <v>N</v>
      </c>
      <c r="K38" s="15" t="s">
        <v>663</v>
      </c>
      <c r="L38" t="s">
        <v>694</v>
      </c>
    </row>
    <row r="39" spans="1:12" x14ac:dyDescent="0.25">
      <c r="A39" s="11" t="s">
        <v>332</v>
      </c>
      <c r="B39" s="13" t="s">
        <v>333</v>
      </c>
      <c r="C39" s="14">
        <v>1287191.55</v>
      </c>
      <c r="D39" s="14">
        <v>14099.33</v>
      </c>
      <c r="E39" s="14">
        <v>0</v>
      </c>
      <c r="F39" s="14">
        <v>0</v>
      </c>
      <c r="G39" s="14">
        <v>0</v>
      </c>
      <c r="H39" s="14">
        <v>-12783.66</v>
      </c>
      <c r="I39" s="14">
        <f t="shared" si="1"/>
        <v>1288507.2200000002</v>
      </c>
      <c r="J39" s="15" t="str">
        <f t="shared" si="2"/>
        <v>N</v>
      </c>
      <c r="K39" s="15" t="s">
        <v>663</v>
      </c>
      <c r="L39" t="s">
        <v>694</v>
      </c>
    </row>
    <row r="40" spans="1:12" x14ac:dyDescent="0.25">
      <c r="A40" s="11" t="s">
        <v>334</v>
      </c>
      <c r="B40" s="13" t="s">
        <v>335</v>
      </c>
      <c r="C40" s="14">
        <v>696950.59</v>
      </c>
      <c r="D40" s="14">
        <v>56478.47</v>
      </c>
      <c r="E40" s="14">
        <v>0</v>
      </c>
      <c r="F40" s="14">
        <v>0</v>
      </c>
      <c r="G40" s="14">
        <v>0</v>
      </c>
      <c r="H40" s="14">
        <v>-89583.74</v>
      </c>
      <c r="I40" s="14">
        <f t="shared" si="1"/>
        <v>663845.31999999995</v>
      </c>
      <c r="J40" s="15" t="str">
        <f t="shared" si="2"/>
        <v>N</v>
      </c>
      <c r="K40" s="15" t="s">
        <v>663</v>
      </c>
      <c r="L40" t="s">
        <v>694</v>
      </c>
    </row>
    <row r="41" spans="1:12" x14ac:dyDescent="0.25">
      <c r="A41" s="11" t="s">
        <v>336</v>
      </c>
      <c r="B41" s="13" t="s">
        <v>337</v>
      </c>
      <c r="C41" s="14">
        <v>294570.89</v>
      </c>
      <c r="D41" s="14">
        <v>423694.63</v>
      </c>
      <c r="E41" s="14">
        <v>0</v>
      </c>
      <c r="F41" s="14">
        <v>0</v>
      </c>
      <c r="G41" s="14">
        <v>0</v>
      </c>
      <c r="H41" s="14">
        <v>-10877.66</v>
      </c>
      <c r="I41" s="14">
        <f t="shared" si="1"/>
        <v>707387.86</v>
      </c>
      <c r="J41" s="15" t="str">
        <f t="shared" si="2"/>
        <v>N</v>
      </c>
      <c r="K41" s="15" t="s">
        <v>663</v>
      </c>
      <c r="L41" t="s">
        <v>694</v>
      </c>
    </row>
    <row r="42" spans="1:12" x14ac:dyDescent="0.25">
      <c r="A42" s="11" t="s">
        <v>338</v>
      </c>
      <c r="B42" s="13" t="s">
        <v>339</v>
      </c>
      <c r="C42" s="14">
        <v>18144.41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f t="shared" si="1"/>
        <v>18144.41</v>
      </c>
      <c r="J42" s="15" t="str">
        <f t="shared" si="2"/>
        <v>N</v>
      </c>
      <c r="K42" s="15" t="s">
        <v>663</v>
      </c>
      <c r="L42" t="s">
        <v>694</v>
      </c>
    </row>
    <row r="43" spans="1:12" x14ac:dyDescent="0.25">
      <c r="A43" s="11" t="s">
        <v>340</v>
      </c>
      <c r="B43" s="13" t="s">
        <v>341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-2948.28</v>
      </c>
      <c r="I43" s="14">
        <f t="shared" si="1"/>
        <v>-2948.28</v>
      </c>
      <c r="J43" s="15" t="str">
        <f t="shared" si="2"/>
        <v>N</v>
      </c>
      <c r="K43" s="15" t="s">
        <v>663</v>
      </c>
    </row>
    <row r="44" spans="1:12" ht="15.75" hidden="1" thickBot="1" x14ac:dyDescent="0.3">
      <c r="A44" s="17"/>
      <c r="B44" s="18" t="s">
        <v>673</v>
      </c>
      <c r="C44" s="19">
        <f>SUM(C13:C43)</f>
        <v>10995286.700000003</v>
      </c>
      <c r="D44" s="19">
        <f t="shared" ref="D44:I44" si="3">SUM(D13:D43)</f>
        <v>2128559.9300000002</v>
      </c>
      <c r="E44" s="19">
        <f t="shared" si="3"/>
        <v>329487.76999999996</v>
      </c>
      <c r="F44" s="19">
        <f t="shared" si="3"/>
        <v>11885.3</v>
      </c>
      <c r="G44" s="19">
        <f t="shared" si="3"/>
        <v>308638.39</v>
      </c>
      <c r="H44" s="19">
        <f t="shared" si="3"/>
        <v>-422812.8</v>
      </c>
      <c r="I44" s="19">
        <f t="shared" si="3"/>
        <v>13351045.290000003</v>
      </c>
      <c r="J44" s="15"/>
      <c r="K44" s="15"/>
    </row>
    <row r="45" spans="1:12" x14ac:dyDescent="0.25">
      <c r="A45" s="11" t="s">
        <v>67</v>
      </c>
      <c r="B45" s="13" t="s">
        <v>68</v>
      </c>
      <c r="C45" s="14">
        <v>0</v>
      </c>
      <c r="D45" s="14">
        <v>701774.32</v>
      </c>
      <c r="E45" s="14">
        <v>0</v>
      </c>
      <c r="F45" s="14">
        <v>0</v>
      </c>
      <c r="G45" s="14">
        <v>0</v>
      </c>
      <c r="H45" s="14">
        <v>0</v>
      </c>
      <c r="I45" s="14">
        <f>SUM(C45:H45)</f>
        <v>701774.32</v>
      </c>
      <c r="J45" s="15" t="str">
        <f>MID(A45,2,1)</f>
        <v>N</v>
      </c>
      <c r="K45" s="15" t="s">
        <v>665</v>
      </c>
    </row>
    <row r="46" spans="1:12" ht="15.75" hidden="1" thickBot="1" x14ac:dyDescent="0.3">
      <c r="A46" s="17"/>
      <c r="B46" s="18" t="s">
        <v>665</v>
      </c>
      <c r="C46" s="19">
        <f>SUM(C45)</f>
        <v>0</v>
      </c>
      <c r="D46" s="19">
        <f t="shared" ref="D46:I46" si="4">SUM(D45)</f>
        <v>701774.32</v>
      </c>
      <c r="E46" s="19">
        <f t="shared" si="4"/>
        <v>0</v>
      </c>
      <c r="F46" s="19">
        <f t="shared" si="4"/>
        <v>0</v>
      </c>
      <c r="G46" s="19">
        <f t="shared" si="4"/>
        <v>0</v>
      </c>
      <c r="H46" s="19">
        <f t="shared" si="4"/>
        <v>0</v>
      </c>
      <c r="I46" s="19">
        <f t="shared" si="4"/>
        <v>701774.32</v>
      </c>
      <c r="J46" s="15"/>
      <c r="K46" s="15"/>
    </row>
    <row r="47" spans="1:12" hidden="1" x14ac:dyDescent="0.25">
      <c r="A47" s="11" t="s">
        <v>208</v>
      </c>
      <c r="B47" s="13" t="s">
        <v>209</v>
      </c>
      <c r="C47" s="14">
        <v>3404491.46</v>
      </c>
      <c r="D47" s="14">
        <v>4035313.2</v>
      </c>
      <c r="E47" s="14">
        <v>0</v>
      </c>
      <c r="F47" s="14">
        <v>0</v>
      </c>
      <c r="G47" s="14">
        <v>147323.03</v>
      </c>
      <c r="H47" s="14">
        <v>-649985</v>
      </c>
      <c r="I47" s="14">
        <f t="shared" ref="I47:I62" si="5">SUM(C47:H47)</f>
        <v>6937142.6900000004</v>
      </c>
      <c r="J47" s="15" t="str">
        <f t="shared" ref="J47:J62" si="6">MID(A47,2,1)</f>
        <v>N</v>
      </c>
      <c r="K47" s="15" t="s">
        <v>664</v>
      </c>
    </row>
    <row r="48" spans="1:12" hidden="1" x14ac:dyDescent="0.25">
      <c r="A48" s="11" t="s">
        <v>210</v>
      </c>
      <c r="B48" s="13" t="s">
        <v>211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-2400</v>
      </c>
      <c r="I48" s="14">
        <f t="shared" si="5"/>
        <v>-2400</v>
      </c>
      <c r="J48" s="15" t="str">
        <f t="shared" si="6"/>
        <v>N</v>
      </c>
      <c r="K48" s="15" t="s">
        <v>664</v>
      </c>
    </row>
    <row r="49" spans="1:11" hidden="1" x14ac:dyDescent="0.25">
      <c r="A49" s="11" t="s">
        <v>214</v>
      </c>
      <c r="B49" s="13" t="s">
        <v>215</v>
      </c>
      <c r="C49" s="14">
        <v>1212450</v>
      </c>
      <c r="D49" s="14">
        <v>969960</v>
      </c>
      <c r="E49" s="14">
        <v>0</v>
      </c>
      <c r="F49" s="14">
        <v>0</v>
      </c>
      <c r="G49" s="14">
        <v>0</v>
      </c>
      <c r="H49" s="14">
        <v>0</v>
      </c>
      <c r="I49" s="14">
        <f t="shared" si="5"/>
        <v>2182410</v>
      </c>
      <c r="J49" s="15" t="str">
        <f t="shared" si="6"/>
        <v>N</v>
      </c>
      <c r="K49" s="15" t="s">
        <v>664</v>
      </c>
    </row>
    <row r="50" spans="1:11" hidden="1" x14ac:dyDescent="0.25">
      <c r="A50" s="11" t="s">
        <v>220</v>
      </c>
      <c r="B50" s="13" t="s">
        <v>221</v>
      </c>
      <c r="C50" s="14">
        <v>666397.21</v>
      </c>
      <c r="D50" s="14">
        <v>1637273.44</v>
      </c>
      <c r="E50" s="14">
        <v>0</v>
      </c>
      <c r="F50" s="14">
        <v>0</v>
      </c>
      <c r="G50" s="14">
        <v>0</v>
      </c>
      <c r="H50" s="14">
        <v>0</v>
      </c>
      <c r="I50" s="14">
        <f t="shared" si="5"/>
        <v>2303670.65</v>
      </c>
      <c r="J50" s="15" t="str">
        <f t="shared" si="6"/>
        <v>N</v>
      </c>
      <c r="K50" s="15" t="s">
        <v>664</v>
      </c>
    </row>
    <row r="51" spans="1:11" hidden="1" x14ac:dyDescent="0.25">
      <c r="A51" s="11" t="s">
        <v>226</v>
      </c>
      <c r="B51" s="13" t="s">
        <v>227</v>
      </c>
      <c r="C51" s="14">
        <v>806825</v>
      </c>
      <c r="D51" s="14">
        <v>697804.80000000005</v>
      </c>
      <c r="E51" s="14">
        <v>267860</v>
      </c>
      <c r="F51" s="14">
        <v>0</v>
      </c>
      <c r="G51" s="14">
        <v>0</v>
      </c>
      <c r="H51" s="14">
        <v>-3060.13</v>
      </c>
      <c r="I51" s="14">
        <f t="shared" si="5"/>
        <v>1769429.6700000002</v>
      </c>
      <c r="J51" s="15" t="str">
        <f t="shared" si="6"/>
        <v>N</v>
      </c>
      <c r="K51" s="15" t="s">
        <v>664</v>
      </c>
    </row>
    <row r="52" spans="1:11" hidden="1" x14ac:dyDescent="0.25">
      <c r="A52" s="11" t="s">
        <v>230</v>
      </c>
      <c r="B52" s="13" t="s">
        <v>231</v>
      </c>
      <c r="C52" s="14">
        <v>654614.91</v>
      </c>
      <c r="D52" s="14">
        <v>93751</v>
      </c>
      <c r="E52" s="14">
        <v>158002</v>
      </c>
      <c r="F52" s="14">
        <v>0</v>
      </c>
      <c r="G52" s="14">
        <v>0</v>
      </c>
      <c r="H52" s="14">
        <v>0</v>
      </c>
      <c r="I52" s="14">
        <f t="shared" si="5"/>
        <v>906367.91</v>
      </c>
      <c r="J52" s="15" t="str">
        <f t="shared" si="6"/>
        <v>N</v>
      </c>
      <c r="K52" s="15" t="s">
        <v>664</v>
      </c>
    </row>
    <row r="53" spans="1:11" hidden="1" x14ac:dyDescent="0.25">
      <c r="A53" s="11" t="s">
        <v>234</v>
      </c>
      <c r="B53" s="13" t="s">
        <v>235</v>
      </c>
      <c r="C53" s="14">
        <v>186848.28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f t="shared" si="5"/>
        <v>186848.28</v>
      </c>
      <c r="J53" s="15" t="str">
        <f t="shared" si="6"/>
        <v>N</v>
      </c>
      <c r="K53" s="15" t="s">
        <v>664</v>
      </c>
    </row>
    <row r="54" spans="1:11" hidden="1" x14ac:dyDescent="0.25">
      <c r="A54" s="11" t="s">
        <v>236</v>
      </c>
      <c r="B54" s="13" t="s">
        <v>237</v>
      </c>
      <c r="C54" s="14">
        <v>4636428.95</v>
      </c>
      <c r="D54" s="14">
        <v>4162209.35</v>
      </c>
      <c r="E54" s="14">
        <v>164787</v>
      </c>
      <c r="F54" s="14">
        <v>0</v>
      </c>
      <c r="G54" s="14">
        <v>0</v>
      </c>
      <c r="H54" s="14">
        <v>0</v>
      </c>
      <c r="I54" s="14">
        <f t="shared" si="5"/>
        <v>8963425.3000000007</v>
      </c>
      <c r="J54" s="15" t="str">
        <f t="shared" si="6"/>
        <v>N</v>
      </c>
      <c r="K54" s="15" t="s">
        <v>664</v>
      </c>
    </row>
    <row r="55" spans="1:11" hidden="1" x14ac:dyDescent="0.25">
      <c r="A55" s="11" t="s">
        <v>238</v>
      </c>
      <c r="B55" s="13" t="s">
        <v>239</v>
      </c>
      <c r="C55" s="14">
        <v>864407.82</v>
      </c>
      <c r="D55" s="14">
        <v>1676228.35</v>
      </c>
      <c r="E55" s="14">
        <v>1046931.4</v>
      </c>
      <c r="F55" s="14">
        <v>117990.56</v>
      </c>
      <c r="G55" s="14">
        <v>27038.639999999999</v>
      </c>
      <c r="H55" s="14">
        <v>0</v>
      </c>
      <c r="I55" s="14">
        <f t="shared" si="5"/>
        <v>3732596.77</v>
      </c>
      <c r="J55" s="15" t="str">
        <f t="shared" si="6"/>
        <v>N</v>
      </c>
      <c r="K55" s="15" t="s">
        <v>664</v>
      </c>
    </row>
    <row r="56" spans="1:11" hidden="1" x14ac:dyDescent="0.25">
      <c r="A56" s="11" t="s">
        <v>298</v>
      </c>
      <c r="B56" s="13" t="s">
        <v>299</v>
      </c>
      <c r="C56" s="14">
        <v>2051964.84</v>
      </c>
      <c r="D56" s="14">
        <v>616010.44999999995</v>
      </c>
      <c r="E56" s="14">
        <v>1240952.31</v>
      </c>
      <c r="F56" s="14">
        <v>1366121.26</v>
      </c>
      <c r="G56" s="14">
        <v>0</v>
      </c>
      <c r="H56" s="14">
        <v>0</v>
      </c>
      <c r="I56" s="14">
        <f t="shared" si="5"/>
        <v>5275048.8600000003</v>
      </c>
      <c r="J56" s="15" t="str">
        <f t="shared" si="6"/>
        <v>N</v>
      </c>
      <c r="K56" s="15" t="s">
        <v>664</v>
      </c>
    </row>
    <row r="57" spans="1:11" hidden="1" x14ac:dyDescent="0.25">
      <c r="A57" s="11" t="s">
        <v>302</v>
      </c>
      <c r="B57" s="13" t="s">
        <v>303</v>
      </c>
      <c r="C57" s="14">
        <v>415950</v>
      </c>
      <c r="D57" s="14">
        <v>268450</v>
      </c>
      <c r="E57" s="14">
        <v>563450</v>
      </c>
      <c r="F57" s="14">
        <v>0</v>
      </c>
      <c r="G57" s="14">
        <v>0</v>
      </c>
      <c r="H57" s="14">
        <v>0</v>
      </c>
      <c r="I57" s="14">
        <f t="shared" si="5"/>
        <v>1247850</v>
      </c>
      <c r="J57" s="15" t="str">
        <f t="shared" si="6"/>
        <v>N</v>
      </c>
      <c r="K57" s="15" t="s">
        <v>664</v>
      </c>
    </row>
    <row r="58" spans="1:11" hidden="1" x14ac:dyDescent="0.25">
      <c r="A58" s="11" t="s">
        <v>312</v>
      </c>
      <c r="B58" s="13" t="s">
        <v>313</v>
      </c>
      <c r="C58" s="14">
        <v>0</v>
      </c>
      <c r="D58" s="14">
        <v>0</v>
      </c>
      <c r="E58" s="14">
        <v>12177.6</v>
      </c>
      <c r="F58" s="14">
        <v>71036.399999999994</v>
      </c>
      <c r="G58" s="14">
        <v>0</v>
      </c>
      <c r="H58" s="14">
        <v>0</v>
      </c>
      <c r="I58" s="14">
        <f t="shared" si="5"/>
        <v>83214</v>
      </c>
      <c r="J58" s="15" t="str">
        <f t="shared" si="6"/>
        <v>N</v>
      </c>
      <c r="K58" s="15" t="s">
        <v>664</v>
      </c>
    </row>
    <row r="59" spans="1:11" hidden="1" x14ac:dyDescent="0.25">
      <c r="A59" s="11" t="s">
        <v>320</v>
      </c>
      <c r="B59" s="13" t="s">
        <v>321</v>
      </c>
      <c r="C59" s="14">
        <v>788771</v>
      </c>
      <c r="D59" s="14">
        <v>383500</v>
      </c>
      <c r="E59" s="14">
        <v>0</v>
      </c>
      <c r="F59" s="14">
        <v>0</v>
      </c>
      <c r="G59" s="14">
        <v>123005.75</v>
      </c>
      <c r="H59" s="14">
        <v>0</v>
      </c>
      <c r="I59" s="14">
        <f t="shared" si="5"/>
        <v>1295276.75</v>
      </c>
      <c r="J59" s="15" t="str">
        <f t="shared" si="6"/>
        <v>N</v>
      </c>
      <c r="K59" s="15" t="s">
        <v>664</v>
      </c>
    </row>
    <row r="60" spans="1:11" hidden="1" x14ac:dyDescent="0.25">
      <c r="A60" s="11" t="s">
        <v>324</v>
      </c>
      <c r="B60" s="13" t="s">
        <v>325</v>
      </c>
      <c r="C60" s="14">
        <v>2367084.0499999998</v>
      </c>
      <c r="D60" s="14">
        <v>472354</v>
      </c>
      <c r="E60" s="14">
        <v>1806221.78</v>
      </c>
      <c r="F60" s="14">
        <v>0</v>
      </c>
      <c r="G60" s="14">
        <v>0</v>
      </c>
      <c r="H60" s="14">
        <v>0</v>
      </c>
      <c r="I60" s="14">
        <f t="shared" si="5"/>
        <v>4645659.83</v>
      </c>
      <c r="J60" s="15" t="str">
        <f t="shared" si="6"/>
        <v>N</v>
      </c>
      <c r="K60" s="15" t="s">
        <v>664</v>
      </c>
    </row>
    <row r="61" spans="1:11" hidden="1" x14ac:dyDescent="0.25">
      <c r="A61" s="11" t="s">
        <v>328</v>
      </c>
      <c r="B61" s="13" t="s">
        <v>329</v>
      </c>
      <c r="C61" s="14">
        <v>31803.360000000001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f t="shared" si="5"/>
        <v>31803.360000000001</v>
      </c>
      <c r="J61" s="15" t="str">
        <f t="shared" si="6"/>
        <v>N</v>
      </c>
      <c r="K61" s="15" t="s">
        <v>664</v>
      </c>
    </row>
    <row r="62" spans="1:11" hidden="1" x14ac:dyDescent="0.25">
      <c r="A62" s="11" t="s">
        <v>342</v>
      </c>
      <c r="B62" s="13" t="s">
        <v>343</v>
      </c>
      <c r="C62" s="14">
        <v>517996.4</v>
      </c>
      <c r="D62" s="14">
        <v>611811.6</v>
      </c>
      <c r="E62" s="14">
        <v>229864</v>
      </c>
      <c r="F62" s="14">
        <v>0</v>
      </c>
      <c r="G62" s="14">
        <v>0</v>
      </c>
      <c r="H62" s="14">
        <v>0</v>
      </c>
      <c r="I62" s="14">
        <f t="shared" si="5"/>
        <v>1359672</v>
      </c>
      <c r="J62" s="15" t="str">
        <f t="shared" si="6"/>
        <v>N</v>
      </c>
      <c r="K62" s="15" t="s">
        <v>664</v>
      </c>
    </row>
    <row r="63" spans="1:11" ht="15.75" hidden="1" thickBot="1" x14ac:dyDescent="0.3">
      <c r="A63" s="17"/>
      <c r="B63" s="18" t="s">
        <v>664</v>
      </c>
      <c r="C63" s="19">
        <f>SUM(C47:C62)</f>
        <v>18606033.279999997</v>
      </c>
      <c r="D63" s="19">
        <f t="shared" ref="D63:I63" si="7">SUM(D47:D62)</f>
        <v>15624666.189999999</v>
      </c>
      <c r="E63" s="19">
        <f t="shared" si="7"/>
        <v>5490246.0899999999</v>
      </c>
      <c r="F63" s="19">
        <f t="shared" si="7"/>
        <v>1555148.22</v>
      </c>
      <c r="G63" s="19">
        <f t="shared" si="7"/>
        <v>297367.42</v>
      </c>
      <c r="H63" s="19">
        <f t="shared" si="7"/>
        <v>-655445.13</v>
      </c>
      <c r="I63" s="19">
        <f t="shared" si="7"/>
        <v>40918016.069999993</v>
      </c>
      <c r="J63" s="15"/>
      <c r="K63" s="15"/>
    </row>
    <row r="64" spans="1:11" hidden="1" x14ac:dyDescent="0.25">
      <c r="A64" s="11" t="s">
        <v>63</v>
      </c>
      <c r="B64" s="13" t="s">
        <v>64</v>
      </c>
      <c r="C64" s="14">
        <v>122142.72</v>
      </c>
      <c r="D64" s="14">
        <v>0</v>
      </c>
      <c r="E64" s="14">
        <v>2480358.94</v>
      </c>
      <c r="F64" s="14">
        <v>0</v>
      </c>
      <c r="G64" s="14">
        <v>128660</v>
      </c>
      <c r="H64" s="14">
        <v>0</v>
      </c>
      <c r="I64" s="14">
        <f>SUM(C64:H64)</f>
        <v>2731161.66</v>
      </c>
      <c r="J64" s="15" t="s">
        <v>656</v>
      </c>
      <c r="K64" s="15" t="s">
        <v>659</v>
      </c>
    </row>
    <row r="65" spans="1:11" hidden="1" x14ac:dyDescent="0.25">
      <c r="A65" s="11" t="s">
        <v>73</v>
      </c>
      <c r="B65" s="13" t="s">
        <v>74</v>
      </c>
      <c r="C65" s="14">
        <v>366777.59999999998</v>
      </c>
      <c r="D65" s="14">
        <v>0</v>
      </c>
      <c r="E65" s="14">
        <v>0</v>
      </c>
      <c r="F65" s="14">
        <v>0</v>
      </c>
      <c r="G65" s="14">
        <v>61390.73</v>
      </c>
      <c r="H65" s="14">
        <v>0</v>
      </c>
      <c r="I65" s="14">
        <f>SUM(C65:H65)</f>
        <v>428168.32999999996</v>
      </c>
      <c r="J65" s="15" t="str">
        <f>MID(A65,2,1)</f>
        <v>N</v>
      </c>
      <c r="K65" s="15" t="s">
        <v>659</v>
      </c>
    </row>
    <row r="66" spans="1:11" hidden="1" x14ac:dyDescent="0.25">
      <c r="A66" s="11" t="s">
        <v>75</v>
      </c>
      <c r="B66" s="13" t="s">
        <v>76</v>
      </c>
      <c r="C66" s="14">
        <v>0</v>
      </c>
      <c r="D66" s="14">
        <v>0</v>
      </c>
      <c r="E66" s="14">
        <v>0</v>
      </c>
      <c r="F66" s="14">
        <v>0</v>
      </c>
      <c r="G66" s="14">
        <v>80003.259999999995</v>
      </c>
      <c r="H66" s="14">
        <v>0</v>
      </c>
      <c r="I66" s="14">
        <f>SUM(C66:H66)</f>
        <v>80003.259999999995</v>
      </c>
      <c r="J66" s="15" t="str">
        <f>MID(A66,2,1)</f>
        <v>N</v>
      </c>
      <c r="K66" s="15" t="s">
        <v>659</v>
      </c>
    </row>
    <row r="67" spans="1:11" hidden="1" x14ac:dyDescent="0.25">
      <c r="A67" s="11" t="s">
        <v>79</v>
      </c>
      <c r="B67" s="13" t="s">
        <v>80</v>
      </c>
      <c r="C67" s="14">
        <v>0</v>
      </c>
      <c r="D67" s="14">
        <v>126739.2</v>
      </c>
      <c r="E67" s="14">
        <v>0</v>
      </c>
      <c r="F67" s="14">
        <v>0</v>
      </c>
      <c r="G67" s="14">
        <v>0</v>
      </c>
      <c r="H67" s="14">
        <v>0</v>
      </c>
      <c r="I67" s="14">
        <f>SUM(C67:H67)</f>
        <v>126739.2</v>
      </c>
      <c r="J67" s="15" t="str">
        <f>MID(A67,2,1)</f>
        <v>N</v>
      </c>
      <c r="K67" s="15" t="s">
        <v>659</v>
      </c>
    </row>
    <row r="68" spans="1:11" hidden="1" x14ac:dyDescent="0.25">
      <c r="A68" s="11" t="s">
        <v>306</v>
      </c>
      <c r="B68" s="13" t="s">
        <v>307</v>
      </c>
      <c r="C68" s="14">
        <v>0</v>
      </c>
      <c r="D68" s="14">
        <v>403211.2</v>
      </c>
      <c r="E68" s="14">
        <v>2866063.78</v>
      </c>
      <c r="F68" s="14">
        <v>0</v>
      </c>
      <c r="G68" s="14">
        <v>0</v>
      </c>
      <c r="H68" s="14">
        <v>0</v>
      </c>
      <c r="I68" s="14">
        <f>SUM(C68:H68)</f>
        <v>3269274.98</v>
      </c>
      <c r="J68" s="15" t="str">
        <f>MID(A68,2,1)</f>
        <v>N</v>
      </c>
      <c r="K68" s="15" t="s">
        <v>659</v>
      </c>
    </row>
    <row r="69" spans="1:11" ht="15.75" hidden="1" thickBot="1" x14ac:dyDescent="0.3">
      <c r="A69" s="17"/>
      <c r="B69" s="18" t="s">
        <v>659</v>
      </c>
      <c r="C69" s="19">
        <f>SUM(C64:C68)</f>
        <v>488920.31999999995</v>
      </c>
      <c r="D69" s="19">
        <f t="shared" ref="D69:I69" si="8">SUM(D64:D68)</f>
        <v>529950.4</v>
      </c>
      <c r="E69" s="19">
        <f t="shared" si="8"/>
        <v>5346422.72</v>
      </c>
      <c r="F69" s="19">
        <f t="shared" si="8"/>
        <v>0</v>
      </c>
      <c r="G69" s="19">
        <f t="shared" si="8"/>
        <v>270053.99</v>
      </c>
      <c r="H69" s="19">
        <f t="shared" si="8"/>
        <v>0</v>
      </c>
      <c r="I69" s="19">
        <f t="shared" si="8"/>
        <v>6635347.4299999997</v>
      </c>
      <c r="J69" s="15"/>
      <c r="K69" s="15"/>
    </row>
    <row r="70" spans="1:11" hidden="1" x14ac:dyDescent="0.25">
      <c r="A70" s="11" t="s">
        <v>242</v>
      </c>
      <c r="B70" s="13" t="s">
        <v>243</v>
      </c>
      <c r="C70" s="14">
        <v>0</v>
      </c>
      <c r="D70" s="14">
        <v>8773.94</v>
      </c>
      <c r="E70" s="14">
        <v>10870.93</v>
      </c>
      <c r="F70" s="14">
        <v>0</v>
      </c>
      <c r="G70" s="14">
        <v>14410.8</v>
      </c>
      <c r="H70" s="14">
        <v>0</v>
      </c>
      <c r="I70" s="14">
        <f t="shared" ref="I70:I92" si="9">SUM(C70:H70)</f>
        <v>34055.67</v>
      </c>
      <c r="J70" s="15" t="str">
        <f t="shared" ref="J70:J92" si="10">MID(A70,2,1)</f>
        <v>N</v>
      </c>
      <c r="K70" s="15" t="s">
        <v>660</v>
      </c>
    </row>
    <row r="71" spans="1:11" hidden="1" x14ac:dyDescent="0.25">
      <c r="A71" s="11" t="s">
        <v>244</v>
      </c>
      <c r="B71" s="13" t="s">
        <v>245</v>
      </c>
      <c r="C71" s="14">
        <v>0</v>
      </c>
      <c r="D71" s="14">
        <v>0</v>
      </c>
      <c r="E71" s="14">
        <v>82319.86</v>
      </c>
      <c r="F71" s="14">
        <v>0</v>
      </c>
      <c r="G71" s="14">
        <v>0</v>
      </c>
      <c r="H71" s="14">
        <v>0</v>
      </c>
      <c r="I71" s="14">
        <f t="shared" si="9"/>
        <v>82319.86</v>
      </c>
      <c r="J71" s="15" t="str">
        <f t="shared" si="10"/>
        <v>N</v>
      </c>
      <c r="K71" s="15" t="s">
        <v>660</v>
      </c>
    </row>
    <row r="72" spans="1:11" hidden="1" x14ac:dyDescent="0.25">
      <c r="A72" s="11" t="s">
        <v>246</v>
      </c>
      <c r="B72" s="13" t="s">
        <v>247</v>
      </c>
      <c r="C72" s="14">
        <v>0</v>
      </c>
      <c r="D72" s="14">
        <v>0</v>
      </c>
      <c r="E72" s="14">
        <v>0</v>
      </c>
      <c r="F72" s="14">
        <v>0</v>
      </c>
      <c r="G72" s="14">
        <v>64200.19</v>
      </c>
      <c r="H72" s="14">
        <v>0</v>
      </c>
      <c r="I72" s="14">
        <f t="shared" si="9"/>
        <v>64200.19</v>
      </c>
      <c r="J72" s="15" t="str">
        <f t="shared" si="10"/>
        <v>N</v>
      </c>
      <c r="K72" s="15" t="s">
        <v>660</v>
      </c>
    </row>
    <row r="73" spans="1:11" hidden="1" x14ac:dyDescent="0.25">
      <c r="A73" s="11" t="s">
        <v>248</v>
      </c>
      <c r="B73" s="13" t="s">
        <v>249</v>
      </c>
      <c r="C73" s="14">
        <v>32540.25</v>
      </c>
      <c r="D73" s="14">
        <v>20880.080000000002</v>
      </c>
      <c r="E73" s="14">
        <v>0</v>
      </c>
      <c r="F73" s="14">
        <v>0</v>
      </c>
      <c r="G73" s="14">
        <v>0</v>
      </c>
      <c r="H73" s="14">
        <v>0</v>
      </c>
      <c r="I73" s="14">
        <f t="shared" si="9"/>
        <v>53420.33</v>
      </c>
      <c r="J73" s="15" t="str">
        <f t="shared" si="10"/>
        <v>N</v>
      </c>
      <c r="K73" s="15" t="s">
        <v>660</v>
      </c>
    </row>
    <row r="74" spans="1:11" hidden="1" x14ac:dyDescent="0.25">
      <c r="A74" s="11" t="s">
        <v>250</v>
      </c>
      <c r="B74" s="13" t="s">
        <v>251</v>
      </c>
      <c r="C74" s="14">
        <v>0</v>
      </c>
      <c r="D74" s="14">
        <v>0</v>
      </c>
      <c r="E74" s="14">
        <v>61159.4</v>
      </c>
      <c r="F74" s="14">
        <v>0</v>
      </c>
      <c r="G74" s="14">
        <v>0</v>
      </c>
      <c r="H74" s="14">
        <v>0</v>
      </c>
      <c r="I74" s="14">
        <f t="shared" si="9"/>
        <v>61159.4</v>
      </c>
      <c r="J74" s="15" t="str">
        <f t="shared" si="10"/>
        <v>N</v>
      </c>
      <c r="K74" s="15" t="s">
        <v>660</v>
      </c>
    </row>
    <row r="75" spans="1:11" hidden="1" x14ac:dyDescent="0.25">
      <c r="A75" s="11" t="s">
        <v>252</v>
      </c>
      <c r="B75" s="13" t="s">
        <v>253</v>
      </c>
      <c r="C75" s="14">
        <v>0</v>
      </c>
      <c r="D75" s="14">
        <v>0</v>
      </c>
      <c r="E75" s="14">
        <v>0</v>
      </c>
      <c r="F75" s="14">
        <v>0</v>
      </c>
      <c r="G75" s="14">
        <v>655.16999999999996</v>
      </c>
      <c r="H75" s="14">
        <v>0</v>
      </c>
      <c r="I75" s="14">
        <f t="shared" si="9"/>
        <v>655.16999999999996</v>
      </c>
      <c r="J75" s="15" t="str">
        <f t="shared" si="10"/>
        <v>N</v>
      </c>
      <c r="K75" s="15" t="s">
        <v>660</v>
      </c>
    </row>
    <row r="76" spans="1:11" hidden="1" x14ac:dyDescent="0.25">
      <c r="A76" s="11" t="s">
        <v>254</v>
      </c>
      <c r="B76" s="13" t="s">
        <v>255</v>
      </c>
      <c r="C76" s="14">
        <v>64704.41</v>
      </c>
      <c r="D76" s="14">
        <v>285213.94</v>
      </c>
      <c r="E76" s="14">
        <v>0</v>
      </c>
      <c r="F76" s="14">
        <v>34670.400000000001</v>
      </c>
      <c r="G76" s="14">
        <v>0</v>
      </c>
      <c r="H76" s="14">
        <v>0</v>
      </c>
      <c r="I76" s="14">
        <f t="shared" si="9"/>
        <v>384588.75</v>
      </c>
      <c r="J76" s="15" t="str">
        <f t="shared" si="10"/>
        <v>N</v>
      </c>
      <c r="K76" s="15" t="s">
        <v>660</v>
      </c>
    </row>
    <row r="77" spans="1:11" hidden="1" x14ac:dyDescent="0.25">
      <c r="A77" s="11" t="s">
        <v>256</v>
      </c>
      <c r="B77" s="13" t="s">
        <v>257</v>
      </c>
      <c r="C77" s="14">
        <v>21263.78</v>
      </c>
      <c r="D77" s="14">
        <v>0</v>
      </c>
      <c r="E77" s="14">
        <v>0</v>
      </c>
      <c r="F77" s="14">
        <v>0</v>
      </c>
      <c r="G77" s="14">
        <v>77699.39</v>
      </c>
      <c r="H77" s="14">
        <v>0</v>
      </c>
      <c r="I77" s="14">
        <f t="shared" si="9"/>
        <v>98963.17</v>
      </c>
      <c r="J77" s="15" t="str">
        <f t="shared" si="10"/>
        <v>N</v>
      </c>
      <c r="K77" s="15" t="s">
        <v>660</v>
      </c>
    </row>
    <row r="78" spans="1:11" hidden="1" x14ac:dyDescent="0.25">
      <c r="A78" s="11" t="s">
        <v>258</v>
      </c>
      <c r="B78" s="13" t="s">
        <v>259</v>
      </c>
      <c r="C78" s="14">
        <v>53920.34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f t="shared" si="9"/>
        <v>53920.34</v>
      </c>
      <c r="J78" s="15" t="str">
        <f t="shared" si="10"/>
        <v>N</v>
      </c>
      <c r="K78" s="15" t="s">
        <v>660</v>
      </c>
    </row>
    <row r="79" spans="1:11" hidden="1" x14ac:dyDescent="0.25">
      <c r="A79" s="11" t="s">
        <v>260</v>
      </c>
      <c r="B79" s="13" t="s">
        <v>261</v>
      </c>
      <c r="C79" s="14">
        <v>0</v>
      </c>
      <c r="D79" s="14">
        <v>0</v>
      </c>
      <c r="E79" s="14">
        <v>30579.7</v>
      </c>
      <c r="F79" s="14">
        <v>0</v>
      </c>
      <c r="G79" s="14">
        <v>0</v>
      </c>
      <c r="H79" s="14">
        <v>0</v>
      </c>
      <c r="I79" s="14">
        <f t="shared" si="9"/>
        <v>30579.7</v>
      </c>
      <c r="J79" s="15" t="str">
        <f t="shared" si="10"/>
        <v>N</v>
      </c>
      <c r="K79" s="15" t="s">
        <v>660</v>
      </c>
    </row>
    <row r="80" spans="1:11" hidden="1" x14ac:dyDescent="0.25">
      <c r="A80" s="11" t="s">
        <v>262</v>
      </c>
      <c r="B80" s="13" t="s">
        <v>263</v>
      </c>
      <c r="C80" s="14">
        <v>20880.080000000002</v>
      </c>
      <c r="D80" s="14">
        <v>0</v>
      </c>
      <c r="E80" s="14">
        <v>94809.68</v>
      </c>
      <c r="F80" s="14">
        <v>0</v>
      </c>
      <c r="G80" s="14">
        <v>230490.34</v>
      </c>
      <c r="H80" s="14">
        <v>0</v>
      </c>
      <c r="I80" s="14">
        <f t="shared" si="9"/>
        <v>346180.1</v>
      </c>
      <c r="J80" s="15" t="str">
        <f t="shared" si="10"/>
        <v>N</v>
      </c>
      <c r="K80" s="15" t="s">
        <v>660</v>
      </c>
    </row>
    <row r="81" spans="1:11" hidden="1" x14ac:dyDescent="0.25">
      <c r="A81" s="11" t="s">
        <v>264</v>
      </c>
      <c r="B81" s="13" t="s">
        <v>265</v>
      </c>
      <c r="C81" s="14">
        <v>49283.87</v>
      </c>
      <c r="D81" s="14">
        <v>20879.77</v>
      </c>
      <c r="E81" s="14">
        <v>21750.080000000002</v>
      </c>
      <c r="F81" s="14">
        <v>0</v>
      </c>
      <c r="G81" s="14">
        <v>0</v>
      </c>
      <c r="H81" s="14">
        <v>0</v>
      </c>
      <c r="I81" s="14">
        <f t="shared" si="9"/>
        <v>91913.72</v>
      </c>
      <c r="J81" s="15" t="str">
        <f t="shared" si="10"/>
        <v>N</v>
      </c>
      <c r="K81" s="15" t="s">
        <v>660</v>
      </c>
    </row>
    <row r="82" spans="1:11" hidden="1" x14ac:dyDescent="0.25">
      <c r="A82" s="11" t="s">
        <v>266</v>
      </c>
      <c r="B82" s="13" t="s">
        <v>267</v>
      </c>
      <c r="C82" s="14">
        <v>43169.59</v>
      </c>
      <c r="D82" s="14">
        <v>105991.76</v>
      </c>
      <c r="E82" s="14">
        <v>0</v>
      </c>
      <c r="F82" s="14">
        <v>18881.23</v>
      </c>
      <c r="G82" s="14">
        <v>0</v>
      </c>
      <c r="H82" s="14">
        <v>0</v>
      </c>
      <c r="I82" s="14">
        <f t="shared" si="9"/>
        <v>168042.58</v>
      </c>
      <c r="J82" s="15" t="str">
        <f t="shared" si="10"/>
        <v>N</v>
      </c>
      <c r="K82" s="15" t="s">
        <v>660</v>
      </c>
    </row>
    <row r="83" spans="1:11" hidden="1" x14ac:dyDescent="0.25">
      <c r="A83" s="11" t="s">
        <v>268</v>
      </c>
      <c r="B83" s="13" t="s">
        <v>269</v>
      </c>
      <c r="C83" s="14">
        <v>0</v>
      </c>
      <c r="D83" s="14">
        <v>73443.16</v>
      </c>
      <c r="E83" s="14">
        <v>0</v>
      </c>
      <c r="F83" s="14">
        <v>0</v>
      </c>
      <c r="G83" s="14">
        <v>0</v>
      </c>
      <c r="H83" s="14">
        <v>0</v>
      </c>
      <c r="I83" s="14">
        <f t="shared" si="9"/>
        <v>73443.16</v>
      </c>
      <c r="J83" s="15" t="str">
        <f t="shared" si="10"/>
        <v>N</v>
      </c>
      <c r="K83" s="15" t="s">
        <v>660</v>
      </c>
    </row>
    <row r="84" spans="1:11" hidden="1" x14ac:dyDescent="0.25">
      <c r="A84" s="11" t="s">
        <v>270</v>
      </c>
      <c r="B84" s="13" t="s">
        <v>271</v>
      </c>
      <c r="C84" s="14">
        <v>0</v>
      </c>
      <c r="D84" s="14">
        <v>0</v>
      </c>
      <c r="E84" s="14">
        <v>0</v>
      </c>
      <c r="F84" s="14">
        <v>0</v>
      </c>
      <c r="G84" s="14">
        <v>1003.71</v>
      </c>
      <c r="H84" s="14">
        <v>0</v>
      </c>
      <c r="I84" s="14">
        <f t="shared" si="9"/>
        <v>1003.71</v>
      </c>
      <c r="J84" s="15" t="str">
        <f t="shared" si="10"/>
        <v>N</v>
      </c>
      <c r="K84" s="15" t="s">
        <v>660</v>
      </c>
    </row>
    <row r="85" spans="1:11" hidden="1" x14ac:dyDescent="0.25">
      <c r="A85" s="11" t="s">
        <v>274</v>
      </c>
      <c r="B85" s="13" t="s">
        <v>275</v>
      </c>
      <c r="C85" s="14">
        <v>0</v>
      </c>
      <c r="D85" s="14">
        <v>0</v>
      </c>
      <c r="E85" s="14">
        <v>0</v>
      </c>
      <c r="F85" s="14">
        <v>61162.86</v>
      </c>
      <c r="G85" s="14">
        <v>0</v>
      </c>
      <c r="H85" s="14">
        <v>-47399</v>
      </c>
      <c r="I85" s="14">
        <f t="shared" si="9"/>
        <v>13763.86</v>
      </c>
      <c r="J85" s="15" t="str">
        <f t="shared" si="10"/>
        <v>N</v>
      </c>
      <c r="K85" s="15" t="s">
        <v>660</v>
      </c>
    </row>
    <row r="86" spans="1:11" hidden="1" x14ac:dyDescent="0.25">
      <c r="A86" s="11" t="s">
        <v>276</v>
      </c>
      <c r="B86" s="13" t="s">
        <v>277</v>
      </c>
      <c r="C86" s="14">
        <v>0</v>
      </c>
      <c r="D86" s="14">
        <v>18347.82</v>
      </c>
      <c r="E86" s="14">
        <v>60337.65</v>
      </c>
      <c r="F86" s="14">
        <v>0</v>
      </c>
      <c r="G86" s="14">
        <v>0</v>
      </c>
      <c r="H86" s="14">
        <v>-54972.65</v>
      </c>
      <c r="I86" s="14">
        <f t="shared" si="9"/>
        <v>23712.82</v>
      </c>
      <c r="J86" s="15" t="str">
        <f t="shared" si="10"/>
        <v>N</v>
      </c>
      <c r="K86" s="15" t="s">
        <v>660</v>
      </c>
    </row>
    <row r="87" spans="1:11" hidden="1" x14ac:dyDescent="0.25">
      <c r="A87" s="11" t="s">
        <v>278</v>
      </c>
      <c r="B87" s="13" t="s">
        <v>279</v>
      </c>
      <c r="C87" s="14">
        <v>0</v>
      </c>
      <c r="D87" s="14">
        <v>0</v>
      </c>
      <c r="E87" s="14">
        <v>0</v>
      </c>
      <c r="F87" s="14">
        <v>0</v>
      </c>
      <c r="G87" s="14">
        <v>75432.210000000006</v>
      </c>
      <c r="H87" s="14">
        <v>0</v>
      </c>
      <c r="I87" s="14">
        <f t="shared" si="9"/>
        <v>75432.210000000006</v>
      </c>
      <c r="J87" s="15" t="str">
        <f t="shared" si="10"/>
        <v>N</v>
      </c>
      <c r="K87" s="15" t="s">
        <v>660</v>
      </c>
    </row>
    <row r="88" spans="1:11" hidden="1" x14ac:dyDescent="0.25">
      <c r="A88" s="11" t="s">
        <v>280</v>
      </c>
      <c r="B88" s="13" t="s">
        <v>281</v>
      </c>
      <c r="C88" s="14">
        <v>0</v>
      </c>
      <c r="D88" s="14">
        <v>45869.55</v>
      </c>
      <c r="E88" s="14">
        <v>0</v>
      </c>
      <c r="F88" s="14">
        <v>0</v>
      </c>
      <c r="G88" s="14">
        <v>0</v>
      </c>
      <c r="H88" s="14">
        <v>0</v>
      </c>
      <c r="I88" s="14">
        <f t="shared" si="9"/>
        <v>45869.55</v>
      </c>
      <c r="J88" s="15" t="str">
        <f t="shared" si="10"/>
        <v>N</v>
      </c>
      <c r="K88" s="15" t="s">
        <v>660</v>
      </c>
    </row>
    <row r="89" spans="1:11" hidden="1" x14ac:dyDescent="0.25">
      <c r="A89" s="11" t="s">
        <v>282</v>
      </c>
      <c r="B89" s="13" t="s">
        <v>283</v>
      </c>
      <c r="C89" s="14">
        <v>0</v>
      </c>
      <c r="D89" s="14">
        <v>1283</v>
      </c>
      <c r="E89" s="14">
        <v>0</v>
      </c>
      <c r="F89" s="14">
        <v>29502.92</v>
      </c>
      <c r="G89" s="14">
        <v>0</v>
      </c>
      <c r="H89" s="14">
        <v>-2566</v>
      </c>
      <c r="I89" s="14">
        <f t="shared" si="9"/>
        <v>28219.919999999998</v>
      </c>
      <c r="J89" s="15" t="str">
        <f t="shared" si="10"/>
        <v>N</v>
      </c>
      <c r="K89" s="15" t="s">
        <v>660</v>
      </c>
    </row>
    <row r="90" spans="1:11" hidden="1" x14ac:dyDescent="0.25">
      <c r="A90" s="11" t="s">
        <v>284</v>
      </c>
      <c r="B90" s="13" t="s">
        <v>285</v>
      </c>
      <c r="C90" s="14">
        <v>0</v>
      </c>
      <c r="D90" s="14">
        <v>28579.84</v>
      </c>
      <c r="E90" s="14">
        <v>57559.69</v>
      </c>
      <c r="F90" s="14">
        <v>0</v>
      </c>
      <c r="G90" s="14">
        <v>59087.67</v>
      </c>
      <c r="H90" s="14">
        <v>0</v>
      </c>
      <c r="I90" s="14">
        <f t="shared" si="9"/>
        <v>145227.20000000001</v>
      </c>
      <c r="J90" s="15" t="str">
        <f t="shared" si="10"/>
        <v>N</v>
      </c>
      <c r="K90" s="15" t="s">
        <v>660</v>
      </c>
    </row>
    <row r="91" spans="1:11" hidden="1" x14ac:dyDescent="0.25">
      <c r="A91" s="11" t="s">
        <v>286</v>
      </c>
      <c r="B91" s="13" t="s">
        <v>287</v>
      </c>
      <c r="C91" s="14">
        <v>0</v>
      </c>
      <c r="D91" s="14">
        <v>20880.080000000002</v>
      </c>
      <c r="E91" s="14">
        <v>88263.83</v>
      </c>
      <c r="F91" s="14">
        <v>0</v>
      </c>
      <c r="G91" s="14">
        <v>0</v>
      </c>
      <c r="H91" s="14">
        <v>0</v>
      </c>
      <c r="I91" s="14">
        <f t="shared" si="9"/>
        <v>109143.91</v>
      </c>
      <c r="J91" s="15" t="str">
        <f t="shared" si="10"/>
        <v>N</v>
      </c>
      <c r="K91" s="15" t="s">
        <v>660</v>
      </c>
    </row>
    <row r="92" spans="1:11" hidden="1" x14ac:dyDescent="0.25">
      <c r="A92" s="11" t="s">
        <v>316</v>
      </c>
      <c r="B92" s="13" t="s">
        <v>317</v>
      </c>
      <c r="C92" s="14">
        <v>0</v>
      </c>
      <c r="D92" s="14">
        <v>106169.07</v>
      </c>
      <c r="E92" s="14">
        <v>0</v>
      </c>
      <c r="F92" s="14">
        <v>440610.08</v>
      </c>
      <c r="G92" s="14">
        <v>1665202.14</v>
      </c>
      <c r="H92" s="14">
        <v>0</v>
      </c>
      <c r="I92" s="14">
        <f t="shared" si="9"/>
        <v>2211981.29</v>
      </c>
      <c r="J92" s="15" t="str">
        <f t="shared" si="10"/>
        <v>N</v>
      </c>
      <c r="K92" s="15" t="s">
        <v>660</v>
      </c>
    </row>
    <row r="93" spans="1:11" ht="15.75" hidden="1" thickBot="1" x14ac:dyDescent="0.3">
      <c r="A93" s="17"/>
      <c r="B93" s="18" t="s">
        <v>660</v>
      </c>
      <c r="C93" s="19">
        <f>SUM(C70:C92)</f>
        <v>285762.31999999995</v>
      </c>
      <c r="D93" s="19">
        <f t="shared" ref="D93:I93" si="11">SUM(D70:D92)</f>
        <v>736312.01</v>
      </c>
      <c r="E93" s="19">
        <f t="shared" si="11"/>
        <v>507650.82000000007</v>
      </c>
      <c r="F93" s="19">
        <f t="shared" si="11"/>
        <v>584827.49</v>
      </c>
      <c r="G93" s="19">
        <f t="shared" si="11"/>
        <v>2188181.62</v>
      </c>
      <c r="H93" s="19">
        <f t="shared" si="11"/>
        <v>-104937.65</v>
      </c>
      <c r="I93" s="19">
        <f t="shared" si="11"/>
        <v>4197796.6099999994</v>
      </c>
      <c r="J93" s="15"/>
      <c r="K93" s="15"/>
    </row>
    <row r="94" spans="1:11" hidden="1" x14ac:dyDescent="0.25">
      <c r="A94" s="11"/>
      <c r="B94" s="13"/>
      <c r="C94" s="14"/>
      <c r="D94" s="14"/>
      <c r="E94" s="14"/>
      <c r="F94" s="14"/>
      <c r="G94" s="14"/>
      <c r="H94" s="14"/>
      <c r="I94" s="14"/>
      <c r="J94" s="15"/>
      <c r="K94" s="15"/>
    </row>
    <row r="95" spans="1:11" hidden="1" x14ac:dyDescent="0.25">
      <c r="A95" s="15"/>
      <c r="B95" s="13"/>
      <c r="C95" s="16">
        <f>SUM(C7:C93)/2</f>
        <v>31358069.220000006</v>
      </c>
      <c r="D95" s="16">
        <f t="shared" ref="D95:I95" si="12">SUM(D7:D93)/2</f>
        <v>20004856.299999997</v>
      </c>
      <c r="E95" s="16">
        <f t="shared" si="12"/>
        <v>11673807.399999995</v>
      </c>
      <c r="F95" s="16">
        <f t="shared" si="12"/>
        <v>2151861.0099999998</v>
      </c>
      <c r="G95" s="16">
        <f t="shared" si="12"/>
        <v>3064241.42</v>
      </c>
      <c r="H95" s="16">
        <f t="shared" si="12"/>
        <v>-1240637.8199999998</v>
      </c>
      <c r="I95" s="16">
        <f t="shared" si="12"/>
        <v>67012197.529999994</v>
      </c>
      <c r="J95" s="15" t="str">
        <f>MID(A95,2,1)</f>
        <v/>
      </c>
      <c r="K95" s="15"/>
    </row>
    <row r="96" spans="1:11" ht="17.25" hidden="1" x14ac:dyDescent="0.3">
      <c r="C96" s="6"/>
      <c r="J96" s="2" t="str">
        <f>MID(A96,2,1)</f>
        <v/>
      </c>
    </row>
  </sheetData>
  <autoFilter ref="A6:K96">
    <filterColumn colId="10">
      <filters>
        <filter val="A DIV"/>
        <filter val="F DIV"/>
        <filter val="GOVT / INST"/>
      </filters>
    </filterColumn>
    <sortState ref="A14:K97">
      <sortCondition ref="K14:K97"/>
    </sortState>
  </autoFilter>
  <mergeCells count="3">
    <mergeCell ref="A1:I1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C336" sqref="C336"/>
    </sheetView>
  </sheetViews>
  <sheetFormatPr defaultRowHeight="15" x14ac:dyDescent="0.25"/>
  <cols>
    <col min="1" max="1" width="10.140625" style="2" bestFit="1" customWidth="1"/>
    <col min="2" max="2" width="30.28515625" customWidth="1"/>
    <col min="3" max="3" width="12.85546875" style="7" customWidth="1"/>
    <col min="4" max="4" width="15.28515625" style="7" bestFit="1" customWidth="1"/>
    <col min="5" max="5" width="13" style="7" customWidth="1"/>
    <col min="6" max="6" width="14.28515625" style="7" bestFit="1" customWidth="1"/>
    <col min="7" max="7" width="14.42578125" style="7" customWidth="1"/>
    <col min="8" max="8" width="14.28515625" style="7" customWidth="1"/>
    <col min="9" max="9" width="15.28515625" style="7" bestFit="1" customWidth="1"/>
    <col min="10" max="10" width="8.85546875" style="2"/>
    <col min="11" max="11" width="13.7109375" style="2" customWidth="1"/>
  </cols>
  <sheetData>
    <row r="1" spans="1:11" ht="21" x14ac:dyDescent="0.4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3" spans="1:11" ht="18" x14ac:dyDescent="0.35">
      <c r="A3" s="71" t="s">
        <v>670</v>
      </c>
      <c r="B3" s="71"/>
      <c r="C3" s="71"/>
      <c r="D3" s="71"/>
      <c r="E3" s="71"/>
      <c r="F3" s="71"/>
      <c r="G3" s="71"/>
      <c r="H3" s="71"/>
      <c r="I3" s="71"/>
    </row>
    <row r="4" spans="1:11" ht="18" x14ac:dyDescent="0.35">
      <c r="A4" s="72" t="s">
        <v>675</v>
      </c>
      <c r="B4" s="72"/>
      <c r="C4" s="72"/>
      <c r="D4" s="72"/>
      <c r="E4" s="72"/>
      <c r="F4" s="72"/>
      <c r="G4" s="72"/>
      <c r="H4" s="72"/>
      <c r="I4" s="72"/>
    </row>
    <row r="5" spans="1:11" ht="18" x14ac:dyDescent="0.35">
      <c r="A5" s="20"/>
      <c r="B5" s="20"/>
      <c r="C5" s="20"/>
      <c r="D5" s="20"/>
      <c r="E5" s="20"/>
      <c r="F5" s="20"/>
      <c r="G5" s="20"/>
      <c r="H5" s="20"/>
      <c r="I5" s="20"/>
    </row>
    <row r="6" spans="1:11" ht="14.45" x14ac:dyDescent="0.3">
      <c r="A6" s="21" t="s">
        <v>15</v>
      </c>
      <c r="B6" s="21" t="s">
        <v>16</v>
      </c>
      <c r="C6" s="21" t="s">
        <v>17</v>
      </c>
      <c r="D6" s="21" t="s">
        <v>18</v>
      </c>
      <c r="E6" s="21" t="s">
        <v>19</v>
      </c>
      <c r="F6" s="21" t="s">
        <v>20</v>
      </c>
      <c r="G6" s="21" t="s">
        <v>21</v>
      </c>
      <c r="H6" s="21" t="s">
        <v>22</v>
      </c>
      <c r="I6" s="21" t="s">
        <v>23</v>
      </c>
    </row>
    <row r="7" spans="1:11" ht="14.45" x14ac:dyDescent="0.3">
      <c r="A7" s="11" t="s">
        <v>634</v>
      </c>
      <c r="B7" s="13" t="s">
        <v>635</v>
      </c>
      <c r="C7" s="14">
        <v>766500</v>
      </c>
      <c r="D7" s="14">
        <v>8004.33</v>
      </c>
      <c r="E7" s="14">
        <v>0</v>
      </c>
      <c r="F7" s="14">
        <v>0</v>
      </c>
      <c r="G7" s="14">
        <v>0</v>
      </c>
      <c r="H7" s="14">
        <v>0</v>
      </c>
      <c r="I7" s="14">
        <f t="shared" ref="I7:I17" si="0">SUM(C7:H7)</f>
        <v>774504.33</v>
      </c>
      <c r="J7" s="2" t="str">
        <f t="shared" ref="J7:J19" si="1">MID(A7,2,1)</f>
        <v>X</v>
      </c>
      <c r="K7" s="2" t="s">
        <v>661</v>
      </c>
    </row>
    <row r="8" spans="1:11" ht="14.45" x14ac:dyDescent="0.3">
      <c r="A8" s="11" t="s">
        <v>636</v>
      </c>
      <c r="B8" s="13" t="s">
        <v>637</v>
      </c>
      <c r="C8" s="14">
        <v>0</v>
      </c>
      <c r="D8" s="14">
        <v>0</v>
      </c>
      <c r="E8" s="14">
        <v>0</v>
      </c>
      <c r="F8" s="14">
        <v>0</v>
      </c>
      <c r="G8" s="14">
        <v>884458.07</v>
      </c>
      <c r="H8" s="14">
        <v>0</v>
      </c>
      <c r="I8" s="14">
        <f t="shared" si="0"/>
        <v>884458.07</v>
      </c>
      <c r="J8" s="2" t="str">
        <f t="shared" si="1"/>
        <v>X</v>
      </c>
      <c r="K8" s="2" t="s">
        <v>661</v>
      </c>
    </row>
    <row r="9" spans="1:11" ht="14.45" x14ac:dyDescent="0.3">
      <c r="A9" s="11" t="s">
        <v>638</v>
      </c>
      <c r="B9" s="13" t="s">
        <v>639</v>
      </c>
      <c r="C9" s="14">
        <v>969046.2</v>
      </c>
      <c r="D9" s="14">
        <v>2883295.9</v>
      </c>
      <c r="E9" s="14">
        <v>0</v>
      </c>
      <c r="F9" s="14">
        <v>1975815.54</v>
      </c>
      <c r="G9" s="14">
        <v>10019210.08</v>
      </c>
      <c r="H9" s="14">
        <v>0</v>
      </c>
      <c r="I9" s="14">
        <f t="shared" si="0"/>
        <v>15847367.719999999</v>
      </c>
      <c r="J9" s="2" t="str">
        <f t="shared" si="1"/>
        <v>X</v>
      </c>
      <c r="K9" s="2" t="s">
        <v>661</v>
      </c>
    </row>
    <row r="10" spans="1:11" ht="14.45" x14ac:dyDescent="0.3">
      <c r="A10" s="11" t="s">
        <v>640</v>
      </c>
      <c r="B10" s="13" t="s">
        <v>641</v>
      </c>
      <c r="C10" s="14">
        <v>999763.6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f t="shared" si="0"/>
        <v>999763.6</v>
      </c>
      <c r="J10" s="2" t="str">
        <f t="shared" si="1"/>
        <v>X</v>
      </c>
      <c r="K10" s="2" t="s">
        <v>661</v>
      </c>
    </row>
    <row r="11" spans="1:11" ht="14.45" x14ac:dyDescent="0.3">
      <c r="A11" s="11" t="s">
        <v>642</v>
      </c>
      <c r="B11" s="13" t="s">
        <v>643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-28206.55</v>
      </c>
      <c r="I11" s="14">
        <f t="shared" si="0"/>
        <v>-28206.55</v>
      </c>
      <c r="J11" s="2" t="str">
        <f t="shared" si="1"/>
        <v>X</v>
      </c>
      <c r="K11" s="2" t="s">
        <v>661</v>
      </c>
    </row>
    <row r="12" spans="1:11" ht="14.45" x14ac:dyDescent="0.3">
      <c r="A12" s="11" t="s">
        <v>644</v>
      </c>
      <c r="B12" s="13" t="s">
        <v>645</v>
      </c>
      <c r="C12" s="14">
        <v>0</v>
      </c>
      <c r="D12" s="14">
        <v>0</v>
      </c>
      <c r="E12" s="14">
        <v>0</v>
      </c>
      <c r="F12" s="14">
        <v>26883.7</v>
      </c>
      <c r="G12" s="14">
        <v>0</v>
      </c>
      <c r="H12" s="14">
        <v>0</v>
      </c>
      <c r="I12" s="14">
        <f t="shared" si="0"/>
        <v>26883.7</v>
      </c>
      <c r="J12" s="2" t="str">
        <f t="shared" si="1"/>
        <v>X</v>
      </c>
      <c r="K12" s="2" t="s">
        <v>661</v>
      </c>
    </row>
    <row r="13" spans="1:11" ht="14.45" x14ac:dyDescent="0.3">
      <c r="A13" s="11" t="s">
        <v>646</v>
      </c>
      <c r="B13" s="13" t="s">
        <v>647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-5691</v>
      </c>
      <c r="I13" s="14">
        <f t="shared" si="0"/>
        <v>-5691</v>
      </c>
      <c r="J13" s="2" t="str">
        <f t="shared" si="1"/>
        <v>X</v>
      </c>
      <c r="K13" s="2" t="s">
        <v>661</v>
      </c>
    </row>
    <row r="14" spans="1:11" ht="14.45" x14ac:dyDescent="0.3">
      <c r="A14" s="11" t="s">
        <v>648</v>
      </c>
      <c r="B14" s="13" t="s">
        <v>124</v>
      </c>
      <c r="C14" s="14">
        <v>758881.99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f t="shared" si="0"/>
        <v>758881.99</v>
      </c>
      <c r="J14" s="2" t="str">
        <f t="shared" si="1"/>
        <v>X</v>
      </c>
      <c r="K14" s="2" t="s">
        <v>661</v>
      </c>
    </row>
    <row r="15" spans="1:11" x14ac:dyDescent="0.25">
      <c r="A15" s="11" t="s">
        <v>649</v>
      </c>
      <c r="B15" s="13" t="s">
        <v>650</v>
      </c>
      <c r="C15" s="14">
        <v>0</v>
      </c>
      <c r="D15" s="14">
        <v>1177574</v>
      </c>
      <c r="E15" s="14">
        <v>0</v>
      </c>
      <c r="F15" s="14">
        <v>0</v>
      </c>
      <c r="G15" s="14">
        <v>0</v>
      </c>
      <c r="H15" s="14">
        <v>0</v>
      </c>
      <c r="I15" s="14">
        <f t="shared" si="0"/>
        <v>1177574</v>
      </c>
      <c r="J15" s="2" t="str">
        <f t="shared" si="1"/>
        <v>X</v>
      </c>
      <c r="K15" s="2" t="s">
        <v>661</v>
      </c>
    </row>
    <row r="16" spans="1:11" x14ac:dyDescent="0.25">
      <c r="A16" s="11" t="s">
        <v>651</v>
      </c>
      <c r="B16" s="13" t="s">
        <v>652</v>
      </c>
      <c r="C16" s="14">
        <v>5302.72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f t="shared" si="0"/>
        <v>5302.72</v>
      </c>
      <c r="J16" s="2" t="str">
        <f t="shared" si="1"/>
        <v>X</v>
      </c>
      <c r="K16" s="2" t="s">
        <v>661</v>
      </c>
    </row>
    <row r="17" spans="1:11" x14ac:dyDescent="0.25">
      <c r="A17" s="11" t="s">
        <v>653</v>
      </c>
      <c r="B17" s="13" t="s">
        <v>654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-24207.119999999999</v>
      </c>
      <c r="I17" s="14">
        <f t="shared" si="0"/>
        <v>-24207.119999999999</v>
      </c>
      <c r="J17" s="2" t="str">
        <f t="shared" si="1"/>
        <v>X</v>
      </c>
      <c r="K17" s="2" t="s">
        <v>661</v>
      </c>
    </row>
    <row r="18" spans="1:11" x14ac:dyDescent="0.25">
      <c r="A18" s="15"/>
      <c r="B18" s="13"/>
      <c r="C18" s="16">
        <f t="shared" ref="C18:I18" si="2">SUM(C7:C17)</f>
        <v>3499494.5100000002</v>
      </c>
      <c r="D18" s="16">
        <f t="shared" si="2"/>
        <v>4068874.23</v>
      </c>
      <c r="E18" s="16">
        <f t="shared" si="2"/>
        <v>0</v>
      </c>
      <c r="F18" s="16">
        <f t="shared" si="2"/>
        <v>2002699.24</v>
      </c>
      <c r="G18" s="16">
        <f t="shared" si="2"/>
        <v>10903668.15</v>
      </c>
      <c r="H18" s="16">
        <f t="shared" si="2"/>
        <v>-58104.67</v>
      </c>
      <c r="I18" s="16">
        <f t="shared" si="2"/>
        <v>20416631.459999993</v>
      </c>
      <c r="J18" s="2" t="str">
        <f t="shared" si="1"/>
        <v/>
      </c>
    </row>
    <row r="19" spans="1:11" ht="17.25" x14ac:dyDescent="0.3">
      <c r="C19" s="6"/>
      <c r="J19" s="2" t="str">
        <f t="shared" si="1"/>
        <v/>
      </c>
    </row>
  </sheetData>
  <mergeCells count="3">
    <mergeCell ref="A1:I1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pane ySplit="6" topLeftCell="A7" activePane="bottomLeft" state="frozen"/>
      <selection activeCell="C336" sqref="C336"/>
      <selection pane="bottomLeft" activeCell="C336" sqref="C336"/>
    </sheetView>
  </sheetViews>
  <sheetFormatPr defaultRowHeight="15" x14ac:dyDescent="0.25"/>
  <cols>
    <col min="1" max="1" width="10.140625" style="2" bestFit="1" customWidth="1"/>
    <col min="2" max="2" width="28.7109375" customWidth="1"/>
    <col min="3" max="3" width="12.85546875" style="7" customWidth="1"/>
    <col min="4" max="4" width="15.28515625" style="7" bestFit="1" customWidth="1"/>
    <col min="5" max="6" width="14.28515625" style="7" bestFit="1" customWidth="1"/>
    <col min="7" max="7" width="15" style="7" bestFit="1" customWidth="1"/>
    <col min="8" max="8" width="14.85546875" style="7" bestFit="1" customWidth="1"/>
    <col min="9" max="9" width="15.28515625" style="7" bestFit="1" customWidth="1"/>
    <col min="10" max="10" width="8.85546875" style="2"/>
    <col min="11" max="11" width="13.7109375" style="2" customWidth="1"/>
  </cols>
  <sheetData>
    <row r="1" spans="1:11" ht="21" x14ac:dyDescent="0.4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2" spans="1:11" ht="14.45" x14ac:dyDescent="0.3">
      <c r="A2" s="32"/>
      <c r="B2" s="32"/>
      <c r="C2" s="32"/>
      <c r="D2" s="32"/>
      <c r="E2" s="32"/>
      <c r="F2" s="32"/>
      <c r="G2" s="32"/>
      <c r="H2" s="32"/>
      <c r="I2" s="32"/>
    </row>
    <row r="3" spans="1:11" ht="18" x14ac:dyDescent="0.35">
      <c r="A3" s="71" t="s">
        <v>670</v>
      </c>
      <c r="B3" s="71"/>
      <c r="C3" s="71"/>
      <c r="D3" s="71"/>
      <c r="E3" s="71"/>
      <c r="F3" s="71"/>
      <c r="G3" s="71"/>
      <c r="H3" s="71"/>
      <c r="I3" s="71"/>
    </row>
    <row r="4" spans="1:11" ht="18" x14ac:dyDescent="0.35">
      <c r="A4" s="72" t="s">
        <v>676</v>
      </c>
      <c r="B4" s="72"/>
      <c r="C4" s="72"/>
      <c r="D4" s="72"/>
      <c r="E4" s="72"/>
      <c r="F4" s="72"/>
      <c r="G4" s="72"/>
      <c r="H4" s="72"/>
      <c r="I4" s="72"/>
    </row>
    <row r="5" spans="1:11" ht="18" x14ac:dyDescent="0.35">
      <c r="A5" s="20"/>
      <c r="B5" s="20"/>
      <c r="C5" s="20"/>
      <c r="D5" s="20"/>
      <c r="E5" s="20"/>
      <c r="F5" s="20"/>
      <c r="G5" s="20"/>
      <c r="H5" s="20"/>
      <c r="I5" s="20"/>
    </row>
    <row r="6" spans="1:11" ht="14.45" x14ac:dyDescent="0.3">
      <c r="A6" s="21" t="s">
        <v>15</v>
      </c>
      <c r="B6" s="21" t="s">
        <v>16</v>
      </c>
      <c r="C6" s="21" t="s">
        <v>17</v>
      </c>
      <c r="D6" s="21" t="s">
        <v>18</v>
      </c>
      <c r="E6" s="21" t="s">
        <v>19</v>
      </c>
      <c r="F6" s="21" t="s">
        <v>20</v>
      </c>
      <c r="G6" s="21" t="s">
        <v>21</v>
      </c>
      <c r="H6" s="21" t="s">
        <v>22</v>
      </c>
      <c r="I6" s="21" t="s">
        <v>23</v>
      </c>
      <c r="J6" s="10" t="s">
        <v>655</v>
      </c>
      <c r="K6" s="10" t="s">
        <v>658</v>
      </c>
    </row>
    <row r="7" spans="1:11" ht="14.45" x14ac:dyDescent="0.3">
      <c r="A7" s="11" t="s">
        <v>83</v>
      </c>
      <c r="B7" s="13" t="s">
        <v>84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-9124.5</v>
      </c>
      <c r="I7" s="14">
        <f t="shared" ref="I7:I8" si="0">SUM(C7:H7)</f>
        <v>-9124.5</v>
      </c>
      <c r="J7" s="2" t="str">
        <f t="shared" ref="J7:J8" si="1">MID(A7,2,1)</f>
        <v>N</v>
      </c>
      <c r="K7" s="2" t="s">
        <v>666</v>
      </c>
    </row>
    <row r="8" spans="1:11" ht="14.45" x14ac:dyDescent="0.3">
      <c r="A8" s="11" t="s">
        <v>127</v>
      </c>
      <c r="B8" s="13" t="s">
        <v>128</v>
      </c>
      <c r="C8" s="14">
        <v>0</v>
      </c>
      <c r="D8" s="14">
        <v>0</v>
      </c>
      <c r="E8" s="14">
        <v>0</v>
      </c>
      <c r="F8" s="14">
        <v>0</v>
      </c>
      <c r="G8" s="14">
        <v>188892</v>
      </c>
      <c r="H8" s="14">
        <v>-1340288.68</v>
      </c>
      <c r="I8" s="14">
        <f t="shared" si="0"/>
        <v>-1151396.68</v>
      </c>
      <c r="J8" s="2" t="str">
        <f t="shared" si="1"/>
        <v>W</v>
      </c>
      <c r="K8" s="2" t="s">
        <v>666</v>
      </c>
    </row>
    <row r="9" spans="1:11" ht="14.45" x14ac:dyDescent="0.3">
      <c r="A9" s="15"/>
      <c r="B9" s="13"/>
      <c r="C9" s="16">
        <f t="shared" ref="C9:I9" si="2">SUM(C7:C8)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188892</v>
      </c>
      <c r="H9" s="16">
        <f t="shared" si="2"/>
        <v>-1349413.18</v>
      </c>
      <c r="I9" s="16">
        <f t="shared" si="2"/>
        <v>-1160521.18</v>
      </c>
      <c r="J9" s="2" t="str">
        <f t="shared" ref="J9:J10" si="3">MID(A9,2,1)</f>
        <v/>
      </c>
    </row>
    <row r="10" spans="1:11" ht="17.45" x14ac:dyDescent="0.35">
      <c r="A10" s="15"/>
      <c r="B10" s="13"/>
      <c r="C10" s="33"/>
      <c r="D10" s="14"/>
      <c r="E10" s="14"/>
      <c r="F10" s="14"/>
      <c r="G10" s="14"/>
      <c r="H10" s="14"/>
      <c r="I10" s="14"/>
      <c r="J10" s="2" t="str">
        <f t="shared" si="3"/>
        <v/>
      </c>
    </row>
  </sheetData>
  <autoFilter ref="A6:K10"/>
  <mergeCells count="3">
    <mergeCell ref="A1:I1"/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pane ySplit="6" topLeftCell="A7" activePane="bottomLeft" state="frozen"/>
      <selection pane="bottomLeft" activeCell="B59" sqref="B59"/>
    </sheetView>
  </sheetViews>
  <sheetFormatPr defaultRowHeight="15" x14ac:dyDescent="0.25"/>
  <cols>
    <col min="1" max="1" width="10.140625" style="2" bestFit="1" customWidth="1"/>
    <col min="2" max="2" width="30.28515625" customWidth="1"/>
    <col min="3" max="3" width="12.85546875" style="7" customWidth="1"/>
    <col min="4" max="4" width="15.28515625" style="7" bestFit="1" customWidth="1"/>
    <col min="5" max="5" width="13.28515625" style="7" customWidth="1"/>
    <col min="6" max="6" width="14.28515625" style="7" bestFit="1" customWidth="1"/>
    <col min="7" max="7" width="15" style="7" bestFit="1" customWidth="1"/>
    <col min="8" max="8" width="14.85546875" style="7" bestFit="1" customWidth="1"/>
    <col min="9" max="9" width="15.28515625" style="7" bestFit="1" customWidth="1"/>
    <col min="10" max="10" width="8.85546875" style="2"/>
    <col min="11" max="11" width="13.7109375" style="2" customWidth="1"/>
  </cols>
  <sheetData>
    <row r="1" spans="1:11" ht="21" x14ac:dyDescent="0.4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3" spans="1:11" ht="18" x14ac:dyDescent="0.35">
      <c r="A3" s="71" t="s">
        <v>670</v>
      </c>
      <c r="B3" s="71"/>
      <c r="C3" s="71"/>
      <c r="D3" s="71"/>
      <c r="E3" s="71"/>
      <c r="F3" s="71"/>
      <c r="G3" s="71"/>
      <c r="H3" s="71"/>
      <c r="I3" s="71"/>
    </row>
    <row r="4" spans="1:11" ht="18" x14ac:dyDescent="0.35">
      <c r="A4" s="72" t="s">
        <v>677</v>
      </c>
      <c r="B4" s="72"/>
      <c r="C4" s="72"/>
      <c r="D4" s="72"/>
      <c r="E4" s="72"/>
      <c r="F4" s="72"/>
      <c r="G4" s="72"/>
      <c r="H4" s="72"/>
      <c r="I4" s="72"/>
    </row>
    <row r="5" spans="1:11" ht="18" x14ac:dyDescent="0.35">
      <c r="A5" s="20"/>
      <c r="B5" s="20"/>
      <c r="C5" s="20"/>
      <c r="D5" s="20"/>
      <c r="E5" s="20"/>
      <c r="F5" s="20"/>
      <c r="G5" s="20"/>
      <c r="H5" s="20"/>
      <c r="I5" s="20"/>
    </row>
    <row r="6" spans="1:11" ht="14.45" x14ac:dyDescent="0.3">
      <c r="A6" s="21" t="s">
        <v>15</v>
      </c>
      <c r="B6" s="21" t="s">
        <v>16</v>
      </c>
      <c r="C6" s="21" t="s">
        <v>17</v>
      </c>
      <c r="D6" s="21" t="s">
        <v>18</v>
      </c>
      <c r="E6" s="21" t="s">
        <v>19</v>
      </c>
      <c r="F6" s="21" t="s">
        <v>20</v>
      </c>
      <c r="G6" s="21" t="s">
        <v>21</v>
      </c>
      <c r="H6" s="21" t="s">
        <v>22</v>
      </c>
      <c r="I6" s="21" t="s">
        <v>23</v>
      </c>
      <c r="J6" s="12" t="s">
        <v>655</v>
      </c>
      <c r="K6" s="12" t="s">
        <v>658</v>
      </c>
    </row>
    <row r="7" spans="1:11" thickBot="1" x14ac:dyDescent="0.35">
      <c r="A7" s="11" t="s">
        <v>142</v>
      </c>
      <c r="B7" s="13" t="s">
        <v>143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f>SUM(C7:H7)</f>
        <v>6</v>
      </c>
      <c r="J7" s="15" t="str">
        <f>MID(A7,2,1)</f>
        <v>E</v>
      </c>
      <c r="K7" s="15" t="s">
        <v>664</v>
      </c>
    </row>
    <row r="8" spans="1:11" thickBot="1" x14ac:dyDescent="0.35">
      <c r="A8" s="17"/>
      <c r="B8" s="18" t="s">
        <v>678</v>
      </c>
      <c r="C8" s="19">
        <f>SUM(C7)</f>
        <v>1</v>
      </c>
      <c r="D8" s="19">
        <f t="shared" ref="D8:I8" si="0">SUM(D7)</f>
        <v>1</v>
      </c>
      <c r="E8" s="19">
        <f t="shared" si="0"/>
        <v>1</v>
      </c>
      <c r="F8" s="19">
        <f t="shared" si="0"/>
        <v>1</v>
      </c>
      <c r="G8" s="19">
        <f t="shared" si="0"/>
        <v>1</v>
      </c>
      <c r="H8" s="19">
        <f t="shared" si="0"/>
        <v>1</v>
      </c>
      <c r="I8" s="19">
        <f t="shared" si="0"/>
        <v>6</v>
      </c>
      <c r="J8" s="15"/>
      <c r="K8" s="15"/>
    </row>
    <row r="9" spans="1:11" ht="14.45" x14ac:dyDescent="0.3">
      <c r="A9" s="11" t="s">
        <v>414</v>
      </c>
      <c r="B9" s="13" t="s">
        <v>415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f t="shared" ref="I9:I26" si="1">SUM(C9:H9)</f>
        <v>6</v>
      </c>
      <c r="J9" s="15" t="str">
        <f t="shared" ref="J9:J26" si="2">MID(A9,2,1)</f>
        <v>W</v>
      </c>
      <c r="K9" s="15" t="s">
        <v>664</v>
      </c>
    </row>
    <row r="10" spans="1:11" ht="14.45" x14ac:dyDescent="0.3">
      <c r="A10" s="11" t="s">
        <v>436</v>
      </c>
      <c r="B10" s="13" t="s">
        <v>437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f t="shared" si="1"/>
        <v>6</v>
      </c>
      <c r="J10" s="15" t="str">
        <f t="shared" si="2"/>
        <v>W</v>
      </c>
      <c r="K10" s="15" t="s">
        <v>664</v>
      </c>
    </row>
    <row r="11" spans="1:11" ht="14.45" x14ac:dyDescent="0.3">
      <c r="A11" s="11" t="s">
        <v>438</v>
      </c>
      <c r="B11" s="13" t="s">
        <v>439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f t="shared" si="1"/>
        <v>6</v>
      </c>
      <c r="J11" s="15" t="str">
        <f t="shared" si="2"/>
        <v>W</v>
      </c>
      <c r="K11" s="15" t="s">
        <v>664</v>
      </c>
    </row>
    <row r="12" spans="1:11" ht="14.45" x14ac:dyDescent="0.3">
      <c r="A12" s="11" t="s">
        <v>440</v>
      </c>
      <c r="B12" s="13" t="s">
        <v>441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f t="shared" si="1"/>
        <v>6</v>
      </c>
      <c r="J12" s="15" t="str">
        <f t="shared" si="2"/>
        <v>W</v>
      </c>
      <c r="K12" s="15" t="s">
        <v>664</v>
      </c>
    </row>
    <row r="13" spans="1:11" ht="14.45" x14ac:dyDescent="0.3">
      <c r="A13" s="11" t="s">
        <v>484</v>
      </c>
      <c r="B13" s="13" t="s">
        <v>485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f t="shared" si="1"/>
        <v>6</v>
      </c>
      <c r="J13" s="15" t="str">
        <f t="shared" si="2"/>
        <v>W</v>
      </c>
      <c r="K13" s="15" t="s">
        <v>664</v>
      </c>
    </row>
    <row r="14" spans="1:11" ht="14.45" x14ac:dyDescent="0.3">
      <c r="A14" s="11" t="s">
        <v>496</v>
      </c>
      <c r="B14" s="13" t="s">
        <v>497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f t="shared" si="1"/>
        <v>6</v>
      </c>
      <c r="J14" s="15" t="str">
        <f t="shared" si="2"/>
        <v>W</v>
      </c>
      <c r="K14" s="15" t="s">
        <v>664</v>
      </c>
    </row>
    <row r="15" spans="1:11" ht="14.45" x14ac:dyDescent="0.3">
      <c r="A15" s="11" t="s">
        <v>500</v>
      </c>
      <c r="B15" s="13" t="s">
        <v>501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f t="shared" si="1"/>
        <v>6</v>
      </c>
      <c r="J15" s="15" t="str">
        <f t="shared" si="2"/>
        <v>W</v>
      </c>
      <c r="K15" s="15" t="s">
        <v>664</v>
      </c>
    </row>
    <row r="16" spans="1:11" ht="14.45" x14ac:dyDescent="0.3">
      <c r="A16" s="11" t="s">
        <v>562</v>
      </c>
      <c r="B16" s="13" t="s">
        <v>563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f t="shared" si="1"/>
        <v>6</v>
      </c>
      <c r="J16" s="15" t="str">
        <f t="shared" si="2"/>
        <v>W</v>
      </c>
      <c r="K16" s="15" t="s">
        <v>664</v>
      </c>
    </row>
    <row r="17" spans="1:11" ht="14.45" x14ac:dyDescent="0.3">
      <c r="A17" s="11" t="s">
        <v>570</v>
      </c>
      <c r="B17" s="13" t="s">
        <v>571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f t="shared" si="1"/>
        <v>6</v>
      </c>
      <c r="J17" s="15" t="str">
        <f t="shared" si="2"/>
        <v>W</v>
      </c>
      <c r="K17" s="15" t="s">
        <v>664</v>
      </c>
    </row>
    <row r="18" spans="1:11" ht="14.45" x14ac:dyDescent="0.3">
      <c r="A18" s="11" t="s">
        <v>580</v>
      </c>
      <c r="B18" s="13" t="s">
        <v>581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f t="shared" si="1"/>
        <v>6</v>
      </c>
      <c r="J18" s="15" t="str">
        <f t="shared" si="2"/>
        <v>W</v>
      </c>
      <c r="K18" s="15" t="s">
        <v>664</v>
      </c>
    </row>
    <row r="19" spans="1:11" ht="14.45" x14ac:dyDescent="0.3">
      <c r="A19" s="11" t="s">
        <v>592</v>
      </c>
      <c r="B19" s="13" t="s">
        <v>593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f t="shared" si="1"/>
        <v>6</v>
      </c>
      <c r="J19" s="15" t="str">
        <f t="shared" si="2"/>
        <v>W</v>
      </c>
      <c r="K19" s="15" t="s">
        <v>664</v>
      </c>
    </row>
    <row r="20" spans="1:11" ht="14.45" x14ac:dyDescent="0.3">
      <c r="A20" s="11" t="s">
        <v>594</v>
      </c>
      <c r="B20" s="13" t="s">
        <v>595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f t="shared" si="1"/>
        <v>6</v>
      </c>
      <c r="J20" s="15" t="str">
        <f t="shared" si="2"/>
        <v>W</v>
      </c>
      <c r="K20" s="15" t="s">
        <v>664</v>
      </c>
    </row>
    <row r="21" spans="1:11" ht="14.45" x14ac:dyDescent="0.3">
      <c r="A21" s="11" t="s">
        <v>602</v>
      </c>
      <c r="B21" s="13" t="s">
        <v>603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f t="shared" si="1"/>
        <v>6</v>
      </c>
      <c r="J21" s="15" t="str">
        <f t="shared" si="2"/>
        <v>W</v>
      </c>
      <c r="K21" s="15" t="s">
        <v>664</v>
      </c>
    </row>
    <row r="22" spans="1:11" ht="14.45" x14ac:dyDescent="0.3">
      <c r="A22" s="11" t="s">
        <v>606</v>
      </c>
      <c r="B22" s="13" t="s">
        <v>607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f t="shared" si="1"/>
        <v>6</v>
      </c>
      <c r="J22" s="15" t="str">
        <f t="shared" si="2"/>
        <v>W</v>
      </c>
      <c r="K22" s="15" t="s">
        <v>664</v>
      </c>
    </row>
    <row r="23" spans="1:11" ht="14.45" x14ac:dyDescent="0.3">
      <c r="A23" s="11" t="s">
        <v>614</v>
      </c>
      <c r="B23" s="13" t="s">
        <v>615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14">
        <v>1</v>
      </c>
      <c r="I23" s="14">
        <f t="shared" si="1"/>
        <v>6</v>
      </c>
      <c r="J23" s="15" t="str">
        <f t="shared" si="2"/>
        <v>W</v>
      </c>
      <c r="K23" s="15" t="s">
        <v>664</v>
      </c>
    </row>
    <row r="24" spans="1:11" ht="14.45" x14ac:dyDescent="0.3">
      <c r="A24" s="11" t="s">
        <v>616</v>
      </c>
      <c r="B24" s="13" t="s">
        <v>617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f t="shared" si="1"/>
        <v>6</v>
      </c>
      <c r="J24" s="15" t="str">
        <f t="shared" si="2"/>
        <v>W</v>
      </c>
      <c r="K24" s="15" t="s">
        <v>664</v>
      </c>
    </row>
    <row r="25" spans="1:11" ht="14.45" x14ac:dyDescent="0.3">
      <c r="A25" s="11" t="s">
        <v>624</v>
      </c>
      <c r="B25" s="13" t="s">
        <v>625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14">
        <v>1</v>
      </c>
      <c r="I25" s="14">
        <f t="shared" si="1"/>
        <v>6</v>
      </c>
      <c r="J25" s="15" t="str">
        <f t="shared" si="2"/>
        <v>W</v>
      </c>
      <c r="K25" s="15" t="s">
        <v>664</v>
      </c>
    </row>
    <row r="26" spans="1:11" thickBot="1" x14ac:dyDescent="0.35">
      <c r="A26" s="11" t="s">
        <v>628</v>
      </c>
      <c r="B26" s="13" t="s">
        <v>629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14">
        <v>1</v>
      </c>
      <c r="I26" s="14">
        <f t="shared" si="1"/>
        <v>6</v>
      </c>
      <c r="J26" s="15" t="str">
        <f t="shared" si="2"/>
        <v>W</v>
      </c>
      <c r="K26" s="15" t="s">
        <v>664</v>
      </c>
    </row>
    <row r="27" spans="1:11" thickBot="1" x14ac:dyDescent="0.35">
      <c r="A27" s="17"/>
      <c r="B27" s="18" t="s">
        <v>679</v>
      </c>
      <c r="C27" s="19">
        <f>SUM(C9:C26)</f>
        <v>18</v>
      </c>
      <c r="D27" s="19">
        <f t="shared" ref="D27:I27" si="3">SUM(D9:D26)</f>
        <v>18</v>
      </c>
      <c r="E27" s="19">
        <f t="shared" si="3"/>
        <v>18</v>
      </c>
      <c r="F27" s="19">
        <f t="shared" si="3"/>
        <v>18</v>
      </c>
      <c r="G27" s="19">
        <f t="shared" si="3"/>
        <v>18</v>
      </c>
      <c r="H27" s="19">
        <f t="shared" si="3"/>
        <v>18</v>
      </c>
      <c r="I27" s="19">
        <f t="shared" si="3"/>
        <v>108</v>
      </c>
      <c r="J27" s="30"/>
      <c r="K27" s="31"/>
    </row>
    <row r="28" spans="1:11" ht="14.45" x14ac:dyDescent="0.3">
      <c r="A28" s="11" t="s">
        <v>138</v>
      </c>
      <c r="B28" s="13" t="s">
        <v>139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14">
        <v>1</v>
      </c>
      <c r="I28" s="14">
        <f t="shared" ref="I28:I40" si="4">SUM(C28:H28)</f>
        <v>6</v>
      </c>
      <c r="J28" s="15" t="str">
        <f t="shared" ref="J28:J33" si="5">MID(A28,2,1)</f>
        <v>B</v>
      </c>
      <c r="K28" s="15" t="s">
        <v>660</v>
      </c>
    </row>
    <row r="29" spans="1:11" ht="14.45" x14ac:dyDescent="0.3">
      <c r="A29" s="11" t="s">
        <v>140</v>
      </c>
      <c r="B29" s="13" t="s">
        <v>141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14">
        <v>1</v>
      </c>
      <c r="I29" s="14">
        <f t="shared" si="4"/>
        <v>6</v>
      </c>
      <c r="J29" s="15" t="str">
        <f t="shared" si="5"/>
        <v>B</v>
      </c>
      <c r="K29" s="15" t="s">
        <v>660</v>
      </c>
    </row>
    <row r="30" spans="1:11" ht="14.45" x14ac:dyDescent="0.3">
      <c r="A30" s="11" t="s">
        <v>354</v>
      </c>
      <c r="B30" s="13" t="s">
        <v>355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14">
        <v>1</v>
      </c>
      <c r="I30" s="14">
        <f t="shared" si="4"/>
        <v>6</v>
      </c>
      <c r="J30" s="15" t="str">
        <f t="shared" si="5"/>
        <v>S</v>
      </c>
      <c r="K30" s="15" t="s">
        <v>660</v>
      </c>
    </row>
    <row r="31" spans="1:11" ht="14.45" x14ac:dyDescent="0.3">
      <c r="A31" s="11" t="s">
        <v>356</v>
      </c>
      <c r="B31" s="13" t="s">
        <v>357</v>
      </c>
      <c r="C31" s="14">
        <v>1</v>
      </c>
      <c r="D31" s="14">
        <v>1</v>
      </c>
      <c r="E31" s="14">
        <v>1</v>
      </c>
      <c r="F31" s="14">
        <v>1</v>
      </c>
      <c r="G31" s="14">
        <v>1</v>
      </c>
      <c r="H31" s="14">
        <v>1</v>
      </c>
      <c r="I31" s="14">
        <f t="shared" si="4"/>
        <v>6</v>
      </c>
      <c r="J31" s="15" t="str">
        <f t="shared" si="5"/>
        <v>S</v>
      </c>
      <c r="K31" s="15" t="s">
        <v>660</v>
      </c>
    </row>
    <row r="32" spans="1:11" ht="14.45" x14ac:dyDescent="0.3">
      <c r="A32" s="11" t="s">
        <v>360</v>
      </c>
      <c r="B32" s="13" t="s">
        <v>361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14">
        <v>1</v>
      </c>
      <c r="I32" s="14">
        <f t="shared" si="4"/>
        <v>6</v>
      </c>
      <c r="J32" s="15" t="str">
        <f t="shared" si="5"/>
        <v>S</v>
      </c>
      <c r="K32" s="15" t="s">
        <v>660</v>
      </c>
    </row>
    <row r="33" spans="1:11" x14ac:dyDescent="0.25">
      <c r="A33" s="11" t="s">
        <v>368</v>
      </c>
      <c r="B33" s="13" t="s">
        <v>221</v>
      </c>
      <c r="C33" s="14">
        <v>1</v>
      </c>
      <c r="D33" s="14">
        <v>1</v>
      </c>
      <c r="E33" s="14">
        <v>1</v>
      </c>
      <c r="F33" s="14">
        <v>1</v>
      </c>
      <c r="G33" s="14">
        <v>1</v>
      </c>
      <c r="H33" s="14">
        <v>1</v>
      </c>
      <c r="I33" s="14">
        <f t="shared" si="4"/>
        <v>6</v>
      </c>
      <c r="J33" s="15" t="str">
        <f t="shared" si="5"/>
        <v>S</v>
      </c>
      <c r="K33" s="15" t="s">
        <v>660</v>
      </c>
    </row>
    <row r="34" spans="1:11" x14ac:dyDescent="0.25">
      <c r="A34" s="11" t="s">
        <v>369</v>
      </c>
      <c r="B34" s="13" t="s">
        <v>221</v>
      </c>
      <c r="C34" s="14">
        <v>1</v>
      </c>
      <c r="D34" s="14">
        <v>1</v>
      </c>
      <c r="E34" s="14">
        <v>1</v>
      </c>
      <c r="F34" s="14">
        <v>1</v>
      </c>
      <c r="G34" s="14">
        <v>1</v>
      </c>
      <c r="H34" s="14">
        <v>1</v>
      </c>
      <c r="I34" s="14">
        <f t="shared" si="4"/>
        <v>6</v>
      </c>
      <c r="J34" s="15"/>
      <c r="K34" s="15"/>
    </row>
    <row r="35" spans="1:11" x14ac:dyDescent="0.25">
      <c r="A35" s="11" t="s">
        <v>370</v>
      </c>
      <c r="B35" s="13" t="s">
        <v>221</v>
      </c>
      <c r="C35" s="14">
        <v>1</v>
      </c>
      <c r="D35" s="14">
        <v>1</v>
      </c>
      <c r="E35" s="14">
        <v>1</v>
      </c>
      <c r="F35" s="14">
        <v>1</v>
      </c>
      <c r="G35" s="14">
        <v>1</v>
      </c>
      <c r="H35" s="14">
        <v>1</v>
      </c>
      <c r="I35" s="14">
        <f t="shared" si="4"/>
        <v>6</v>
      </c>
      <c r="J35" s="15"/>
      <c r="K35" s="15"/>
    </row>
    <row r="36" spans="1:11" x14ac:dyDescent="0.25">
      <c r="A36" s="11" t="s">
        <v>381</v>
      </c>
      <c r="B36" s="13" t="s">
        <v>382</v>
      </c>
      <c r="C36" s="14">
        <v>1</v>
      </c>
      <c r="D36" s="14">
        <v>1</v>
      </c>
      <c r="E36" s="14">
        <v>1</v>
      </c>
      <c r="F36" s="14">
        <v>1</v>
      </c>
      <c r="G36" s="14">
        <v>1</v>
      </c>
      <c r="H36" s="14">
        <v>1</v>
      </c>
      <c r="I36" s="14">
        <f t="shared" si="4"/>
        <v>6</v>
      </c>
      <c r="J36" s="15" t="str">
        <f>MID(A36,2,1)</f>
        <v>S</v>
      </c>
      <c r="K36" s="15"/>
    </row>
    <row r="37" spans="1:11" x14ac:dyDescent="0.25">
      <c r="A37" s="11" t="s">
        <v>385</v>
      </c>
      <c r="B37" s="13" t="s">
        <v>386</v>
      </c>
      <c r="C37" s="14">
        <v>1</v>
      </c>
      <c r="D37" s="14">
        <v>1</v>
      </c>
      <c r="E37" s="14">
        <v>1</v>
      </c>
      <c r="F37" s="14">
        <v>1</v>
      </c>
      <c r="G37" s="14">
        <v>1</v>
      </c>
      <c r="H37" s="14">
        <v>1</v>
      </c>
      <c r="I37" s="14">
        <f t="shared" si="4"/>
        <v>6</v>
      </c>
      <c r="J37" s="2" t="str">
        <f>MID(A37,2,1)</f>
        <v>S</v>
      </c>
    </row>
    <row r="38" spans="1:11" s="2" customFormat="1" x14ac:dyDescent="0.25">
      <c r="A38" s="11" t="s">
        <v>387</v>
      </c>
      <c r="B38" s="13" t="s">
        <v>321</v>
      </c>
      <c r="C38" s="14">
        <v>1</v>
      </c>
      <c r="D38" s="14">
        <v>1</v>
      </c>
      <c r="E38" s="14">
        <v>1</v>
      </c>
      <c r="F38" s="14">
        <v>1</v>
      </c>
      <c r="G38" s="14">
        <v>1</v>
      </c>
      <c r="H38" s="14">
        <v>1</v>
      </c>
      <c r="I38" s="14">
        <f t="shared" si="4"/>
        <v>6</v>
      </c>
    </row>
    <row r="39" spans="1:11" x14ac:dyDescent="0.25">
      <c r="A39" s="11" t="s">
        <v>392</v>
      </c>
      <c r="B39" s="13" t="s">
        <v>393</v>
      </c>
      <c r="C39" s="14">
        <v>1</v>
      </c>
      <c r="D39" s="14">
        <v>1</v>
      </c>
      <c r="E39" s="14">
        <v>1</v>
      </c>
      <c r="F39" s="14">
        <v>1</v>
      </c>
      <c r="G39" s="14">
        <v>1</v>
      </c>
      <c r="H39" s="14">
        <v>1</v>
      </c>
      <c r="I39" s="14">
        <f t="shared" si="4"/>
        <v>6</v>
      </c>
    </row>
    <row r="40" spans="1:11" s="2" customFormat="1" ht="15.75" thickBot="1" x14ac:dyDescent="0.3">
      <c r="A40" s="11" t="s">
        <v>406</v>
      </c>
      <c r="B40" s="13" t="s">
        <v>407</v>
      </c>
      <c r="C40" s="14">
        <v>1</v>
      </c>
      <c r="D40" s="14">
        <v>1</v>
      </c>
      <c r="E40" s="14">
        <v>1</v>
      </c>
      <c r="F40" s="14">
        <v>1</v>
      </c>
      <c r="G40" s="14">
        <v>1</v>
      </c>
      <c r="H40" s="14">
        <v>1</v>
      </c>
      <c r="I40" s="14">
        <f t="shared" si="4"/>
        <v>6</v>
      </c>
    </row>
    <row r="41" spans="1:11" ht="15.75" thickBot="1" x14ac:dyDescent="0.3">
      <c r="A41" s="17"/>
      <c r="B41" s="18" t="s">
        <v>680</v>
      </c>
      <c r="C41" s="19">
        <f>SUM(C28:C40)</f>
        <v>13</v>
      </c>
      <c r="D41" s="19">
        <f t="shared" ref="D41:I41" si="6">SUM(D28:D40)</f>
        <v>13</v>
      </c>
      <c r="E41" s="19">
        <f t="shared" si="6"/>
        <v>13</v>
      </c>
      <c r="F41" s="19">
        <f t="shared" si="6"/>
        <v>13</v>
      </c>
      <c r="G41" s="19">
        <f t="shared" si="6"/>
        <v>13</v>
      </c>
      <c r="H41" s="19">
        <f t="shared" si="6"/>
        <v>13</v>
      </c>
      <c r="I41" s="19">
        <f t="shared" si="6"/>
        <v>78</v>
      </c>
    </row>
    <row r="42" spans="1:11" x14ac:dyDescent="0.25">
      <c r="A42" s="11" t="s">
        <v>208</v>
      </c>
      <c r="B42" s="13" t="s">
        <v>209</v>
      </c>
      <c r="C42" s="14">
        <v>1</v>
      </c>
      <c r="D42" s="14">
        <v>1</v>
      </c>
      <c r="E42" s="14">
        <v>1</v>
      </c>
      <c r="F42" s="14">
        <v>1</v>
      </c>
      <c r="G42" s="14">
        <v>1</v>
      </c>
      <c r="H42" s="14">
        <v>1</v>
      </c>
      <c r="I42" s="14">
        <f t="shared" ref="I42:I57" si="7">SUM(C42:H42)</f>
        <v>6</v>
      </c>
    </row>
    <row r="43" spans="1:11" x14ac:dyDescent="0.25">
      <c r="A43" s="11" t="s">
        <v>210</v>
      </c>
      <c r="B43" s="13" t="s">
        <v>211</v>
      </c>
      <c r="C43" s="14">
        <v>1</v>
      </c>
      <c r="D43" s="14">
        <v>1</v>
      </c>
      <c r="E43" s="14">
        <v>1</v>
      </c>
      <c r="F43" s="14">
        <v>1</v>
      </c>
      <c r="G43" s="14">
        <v>1</v>
      </c>
      <c r="H43" s="14">
        <v>1</v>
      </c>
      <c r="I43" s="14">
        <f t="shared" si="7"/>
        <v>6</v>
      </c>
    </row>
    <row r="44" spans="1:11" x14ac:dyDescent="0.25">
      <c r="A44" s="11" t="s">
        <v>214</v>
      </c>
      <c r="B44" s="13" t="s">
        <v>215</v>
      </c>
      <c r="C44" s="14">
        <v>1</v>
      </c>
      <c r="D44" s="14">
        <v>1</v>
      </c>
      <c r="E44" s="14">
        <v>1</v>
      </c>
      <c r="F44" s="14">
        <v>1</v>
      </c>
      <c r="G44" s="14">
        <v>1</v>
      </c>
      <c r="H44" s="14">
        <v>1</v>
      </c>
      <c r="I44" s="14">
        <f t="shared" si="7"/>
        <v>6</v>
      </c>
    </row>
    <row r="45" spans="1:11" x14ac:dyDescent="0.25">
      <c r="A45" s="11" t="s">
        <v>220</v>
      </c>
      <c r="B45" s="13" t="s">
        <v>221</v>
      </c>
      <c r="C45" s="14">
        <v>1</v>
      </c>
      <c r="D45" s="14">
        <v>1</v>
      </c>
      <c r="E45" s="14">
        <v>1</v>
      </c>
      <c r="F45" s="14">
        <v>1</v>
      </c>
      <c r="G45" s="14">
        <v>1</v>
      </c>
      <c r="H45" s="14">
        <v>1</v>
      </c>
      <c r="I45" s="14">
        <f t="shared" si="7"/>
        <v>6</v>
      </c>
    </row>
    <row r="46" spans="1:11" x14ac:dyDescent="0.25">
      <c r="A46" s="11" t="s">
        <v>226</v>
      </c>
      <c r="B46" s="13" t="s">
        <v>227</v>
      </c>
      <c r="C46" s="14">
        <v>1</v>
      </c>
      <c r="D46" s="14">
        <v>1</v>
      </c>
      <c r="E46" s="14">
        <v>1</v>
      </c>
      <c r="F46" s="14">
        <v>1</v>
      </c>
      <c r="G46" s="14">
        <v>1</v>
      </c>
      <c r="H46" s="14">
        <v>1</v>
      </c>
      <c r="I46" s="14">
        <f t="shared" si="7"/>
        <v>6</v>
      </c>
    </row>
    <row r="47" spans="1:11" x14ac:dyDescent="0.25">
      <c r="A47" s="11" t="s">
        <v>230</v>
      </c>
      <c r="B47" s="13" t="s">
        <v>231</v>
      </c>
      <c r="C47" s="14">
        <v>1</v>
      </c>
      <c r="D47" s="14">
        <v>1</v>
      </c>
      <c r="E47" s="14">
        <v>1</v>
      </c>
      <c r="F47" s="14">
        <v>1</v>
      </c>
      <c r="G47" s="14">
        <v>1</v>
      </c>
      <c r="H47" s="14">
        <v>1</v>
      </c>
      <c r="I47" s="14">
        <f t="shared" si="7"/>
        <v>6</v>
      </c>
    </row>
    <row r="48" spans="1:11" x14ac:dyDescent="0.25">
      <c r="A48" s="11" t="s">
        <v>234</v>
      </c>
      <c r="B48" s="13" t="s">
        <v>235</v>
      </c>
      <c r="C48" s="14">
        <v>1</v>
      </c>
      <c r="D48" s="14">
        <v>1</v>
      </c>
      <c r="E48" s="14">
        <v>1</v>
      </c>
      <c r="F48" s="14">
        <v>1</v>
      </c>
      <c r="G48" s="14">
        <v>1</v>
      </c>
      <c r="H48" s="14">
        <v>1</v>
      </c>
      <c r="I48" s="14">
        <f t="shared" si="7"/>
        <v>6</v>
      </c>
    </row>
    <row r="49" spans="1:9" x14ac:dyDescent="0.25">
      <c r="A49" s="11" t="s">
        <v>236</v>
      </c>
      <c r="B49" s="13" t="s">
        <v>237</v>
      </c>
      <c r="C49" s="14">
        <v>1</v>
      </c>
      <c r="D49" s="14">
        <v>1</v>
      </c>
      <c r="E49" s="14">
        <v>1</v>
      </c>
      <c r="F49" s="14">
        <v>1</v>
      </c>
      <c r="G49" s="14">
        <v>1</v>
      </c>
      <c r="H49" s="14">
        <v>1</v>
      </c>
      <c r="I49" s="14">
        <f t="shared" si="7"/>
        <v>6</v>
      </c>
    </row>
    <row r="50" spans="1:9" x14ac:dyDescent="0.25">
      <c r="A50" s="11" t="s">
        <v>238</v>
      </c>
      <c r="B50" s="13" t="s">
        <v>239</v>
      </c>
      <c r="C50" s="14">
        <v>1</v>
      </c>
      <c r="D50" s="14">
        <v>1</v>
      </c>
      <c r="E50" s="14">
        <v>1</v>
      </c>
      <c r="F50" s="14">
        <v>1</v>
      </c>
      <c r="G50" s="14">
        <v>1</v>
      </c>
      <c r="H50" s="14">
        <v>1</v>
      </c>
      <c r="I50" s="14">
        <f t="shared" si="7"/>
        <v>6</v>
      </c>
    </row>
    <row r="51" spans="1:9" x14ac:dyDescent="0.25">
      <c r="A51" s="11" t="s">
        <v>298</v>
      </c>
      <c r="B51" s="13" t="s">
        <v>299</v>
      </c>
      <c r="C51" s="14">
        <v>1</v>
      </c>
      <c r="D51" s="14">
        <v>1</v>
      </c>
      <c r="E51" s="14">
        <v>1</v>
      </c>
      <c r="F51" s="14">
        <v>1</v>
      </c>
      <c r="G51" s="14">
        <v>1</v>
      </c>
      <c r="H51" s="14">
        <v>1</v>
      </c>
      <c r="I51" s="14">
        <f t="shared" si="7"/>
        <v>6</v>
      </c>
    </row>
    <row r="52" spans="1:9" x14ac:dyDescent="0.25">
      <c r="A52" s="11" t="s">
        <v>302</v>
      </c>
      <c r="B52" s="13" t="s">
        <v>303</v>
      </c>
      <c r="C52" s="14">
        <v>1</v>
      </c>
      <c r="D52" s="14">
        <v>1</v>
      </c>
      <c r="E52" s="14">
        <v>1</v>
      </c>
      <c r="F52" s="14">
        <v>1</v>
      </c>
      <c r="G52" s="14">
        <v>1</v>
      </c>
      <c r="H52" s="14">
        <v>1</v>
      </c>
      <c r="I52" s="14">
        <f t="shared" si="7"/>
        <v>6</v>
      </c>
    </row>
    <row r="53" spans="1:9" x14ac:dyDescent="0.25">
      <c r="A53" s="11" t="s">
        <v>312</v>
      </c>
      <c r="B53" s="13" t="s">
        <v>313</v>
      </c>
      <c r="C53" s="14">
        <v>1</v>
      </c>
      <c r="D53" s="14">
        <v>1</v>
      </c>
      <c r="E53" s="14">
        <v>1</v>
      </c>
      <c r="F53" s="14">
        <v>1</v>
      </c>
      <c r="G53" s="14">
        <v>1</v>
      </c>
      <c r="H53" s="14">
        <v>1</v>
      </c>
      <c r="I53" s="14">
        <f t="shared" si="7"/>
        <v>6</v>
      </c>
    </row>
    <row r="54" spans="1:9" x14ac:dyDescent="0.25">
      <c r="A54" s="11" t="s">
        <v>320</v>
      </c>
      <c r="B54" s="13" t="s">
        <v>321</v>
      </c>
      <c r="C54" s="14">
        <v>1</v>
      </c>
      <c r="D54" s="14">
        <v>1</v>
      </c>
      <c r="E54" s="14">
        <v>1</v>
      </c>
      <c r="F54" s="14">
        <v>1</v>
      </c>
      <c r="G54" s="14">
        <v>1</v>
      </c>
      <c r="H54" s="14">
        <v>1</v>
      </c>
      <c r="I54" s="14">
        <f t="shared" si="7"/>
        <v>6</v>
      </c>
    </row>
    <row r="55" spans="1:9" x14ac:dyDescent="0.25">
      <c r="A55" s="11" t="s">
        <v>324</v>
      </c>
      <c r="B55" s="13" t="s">
        <v>325</v>
      </c>
      <c r="C55" s="14">
        <v>1</v>
      </c>
      <c r="D55" s="14">
        <v>1</v>
      </c>
      <c r="E55" s="14">
        <v>1</v>
      </c>
      <c r="F55" s="14">
        <v>1</v>
      </c>
      <c r="G55" s="14">
        <v>1</v>
      </c>
      <c r="H55" s="14">
        <v>1</v>
      </c>
      <c r="I55" s="14">
        <f t="shared" si="7"/>
        <v>6</v>
      </c>
    </row>
    <row r="56" spans="1:9" x14ac:dyDescent="0.25">
      <c r="A56" s="11" t="s">
        <v>328</v>
      </c>
      <c r="B56" s="13" t="s">
        <v>329</v>
      </c>
      <c r="C56" s="14">
        <v>1</v>
      </c>
      <c r="D56" s="14">
        <v>1</v>
      </c>
      <c r="E56" s="14">
        <v>1</v>
      </c>
      <c r="F56" s="14">
        <v>1</v>
      </c>
      <c r="G56" s="14">
        <v>1</v>
      </c>
      <c r="H56" s="14">
        <v>1</v>
      </c>
      <c r="I56" s="14">
        <f t="shared" si="7"/>
        <v>6</v>
      </c>
    </row>
    <row r="57" spans="1:9" ht="15.75" thickBot="1" x14ac:dyDescent="0.3">
      <c r="A57" s="11" t="s">
        <v>342</v>
      </c>
      <c r="B57" s="13" t="s">
        <v>343</v>
      </c>
      <c r="C57" s="14">
        <v>1</v>
      </c>
      <c r="D57" s="14">
        <v>1</v>
      </c>
      <c r="E57" s="14">
        <v>1</v>
      </c>
      <c r="F57" s="14">
        <v>1</v>
      </c>
      <c r="G57" s="14">
        <v>1</v>
      </c>
      <c r="H57" s="14">
        <v>1</v>
      </c>
      <c r="I57" s="14">
        <f t="shared" si="7"/>
        <v>6</v>
      </c>
    </row>
    <row r="58" spans="1:9" ht="15.75" thickBot="1" x14ac:dyDescent="0.3">
      <c r="A58" s="17"/>
      <c r="B58" s="18" t="s">
        <v>681</v>
      </c>
      <c r="C58" s="19">
        <f>SUM(C42:C57)</f>
        <v>16</v>
      </c>
      <c r="D58" s="19">
        <f t="shared" ref="D58:I58" si="8">SUM(D42:D57)</f>
        <v>16</v>
      </c>
      <c r="E58" s="19">
        <f t="shared" si="8"/>
        <v>16</v>
      </c>
      <c r="F58" s="19">
        <f t="shared" si="8"/>
        <v>16</v>
      </c>
      <c r="G58" s="19">
        <f t="shared" si="8"/>
        <v>16</v>
      </c>
      <c r="H58" s="19">
        <f t="shared" si="8"/>
        <v>16</v>
      </c>
      <c r="I58" s="19">
        <f t="shared" si="8"/>
        <v>96</v>
      </c>
    </row>
    <row r="59" spans="1:9" ht="15.75" thickBot="1" x14ac:dyDescent="0.3"/>
    <row r="60" spans="1:9" ht="15.75" thickBot="1" x14ac:dyDescent="0.3">
      <c r="A60" s="34"/>
      <c r="B60" s="35"/>
      <c r="C60" s="19">
        <f>SUM(C58,C41,C27,C8)</f>
        <v>48</v>
      </c>
      <c r="D60" s="19">
        <f t="shared" ref="D60:I60" si="9">SUM(D58,D41,D27,D8)</f>
        <v>48</v>
      </c>
      <c r="E60" s="19">
        <f t="shared" si="9"/>
        <v>48</v>
      </c>
      <c r="F60" s="19">
        <f t="shared" si="9"/>
        <v>48</v>
      </c>
      <c r="G60" s="19">
        <f t="shared" si="9"/>
        <v>48</v>
      </c>
      <c r="H60" s="19">
        <f t="shared" si="9"/>
        <v>48</v>
      </c>
      <c r="I60" s="19">
        <f t="shared" si="9"/>
        <v>288</v>
      </c>
    </row>
  </sheetData>
  <autoFilter ref="A6:K37">
    <sortState ref="A14:K64">
      <sortCondition ref="K14:K64"/>
    </sortState>
  </autoFilter>
  <mergeCells count="3">
    <mergeCell ref="A1:I1"/>
    <mergeCell ref="A3:I3"/>
    <mergeCell ref="A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WORKING</vt:lpstr>
      <vt:lpstr>SUMMARY</vt:lpstr>
      <vt:lpstr>EAST</vt:lpstr>
      <vt:lpstr>WEST</vt:lpstr>
      <vt:lpstr>SOUTH</vt:lpstr>
      <vt:lpstr>NORTH</vt:lpstr>
      <vt:lpstr>EXPORT</vt:lpstr>
      <vt:lpstr>OTHERS</vt:lpstr>
      <vt:lpstr>O.E.</vt:lpstr>
      <vt:lpstr>TRADE</vt:lpstr>
      <vt:lpstr>RAILWAY</vt:lpstr>
      <vt:lpstr>STU</vt:lpstr>
    </vt:vector>
  </TitlesOfParts>
  <Company>HINDUSTAN COMPOSITES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harshap</dc:creator>
  <cp:lastModifiedBy>Mohan</cp:lastModifiedBy>
  <dcterms:created xsi:type="dcterms:W3CDTF">2020-12-02T10:12:43Z</dcterms:created>
  <dcterms:modified xsi:type="dcterms:W3CDTF">2020-12-15T11:45:37Z</dcterms:modified>
</cp:coreProperties>
</file>